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.D.A\Dropbox\Nauka\ПРНД\2022\"/>
    </mc:Choice>
  </mc:AlternateContent>
  <xr:revisionPtr revIDLastSave="0" documentId="13_ncr:1_{B20C9789-4964-48BC-9C9C-857C2BD15213}" xr6:coauthVersionLast="47" xr6:coauthVersionMax="47" xr10:uidLastSave="{00000000-0000-0000-0000-000000000000}"/>
  <bookViews>
    <workbookView xWindow="-120" yWindow="-120" windowWidth="20730" windowHeight="11160" tabRatio="889" activeTab="7" xr2:uid="{00000000-000D-0000-FFFF-FFFF00000000}"/>
  </bookViews>
  <sheets>
    <sheet name="Данные о сотруднике" sheetId="7" r:id="rId1"/>
    <sheet name="Статьи" sheetId="1" r:id="rId2"/>
    <sheet name="Монографии" sheetId="4" r:id="rId3"/>
    <sheet name="Конференции" sheetId="2" r:id="rId4"/>
    <sheet name="Патенты" sheetId="5" r:id="rId5"/>
    <sheet name="Научное руководство" sheetId="3" r:id="rId6"/>
    <sheet name="Лекции" sheetId="8" r:id="rId7"/>
    <sheet name="Защита диссертации" sheetId="11" r:id="rId8"/>
    <sheet name="Общая сумма баллов" sheetId="12" r:id="rId9"/>
  </sheets>
  <definedNames>
    <definedName name="_xlnm.Print_Area" localSheetId="3">Конференции!$A$1:$H$43</definedName>
    <definedName name="_xlnm.Print_Area" localSheetId="5">'Научное руководство'!$A$1:$D$38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5" i="4"/>
  <c r="G26" i="4"/>
  <c r="G27" i="4"/>
  <c r="G28" i="4"/>
  <c r="G29" i="4"/>
  <c r="G30" i="4"/>
  <c r="G31" i="4"/>
  <c r="G32" i="4"/>
  <c r="G33" i="4"/>
  <c r="G24" i="4"/>
  <c r="G10" i="4"/>
  <c r="G12" i="4"/>
  <c r="G13" i="4"/>
  <c r="G14" i="4"/>
  <c r="G15" i="4"/>
  <c r="G16" i="4"/>
  <c r="G17" i="4"/>
  <c r="G18" i="4"/>
  <c r="G19" i="4"/>
  <c r="G11" i="4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  <c r="F11" i="2" l="1"/>
  <c r="F12" i="2"/>
  <c r="F13" i="2"/>
  <c r="F14" i="2"/>
  <c r="F15" i="2"/>
  <c r="F16" i="2"/>
  <c r="F17" i="2"/>
  <c r="F18" i="2"/>
  <c r="F19" i="2"/>
  <c r="F10" i="2"/>
  <c r="C51" i="8"/>
  <c r="G20" i="4"/>
  <c r="C11" i="12" s="1"/>
  <c r="D9" i="11"/>
  <c r="D10" i="11" s="1"/>
  <c r="C23" i="12" s="1"/>
  <c r="C52" i="8"/>
  <c r="C53" i="8"/>
  <c r="C54" i="8"/>
  <c r="C55" i="8"/>
  <c r="D43" i="8"/>
  <c r="D44" i="8"/>
  <c r="D45" i="8"/>
  <c r="D46" i="8"/>
  <c r="D42" i="8"/>
  <c r="C34" i="8"/>
  <c r="C35" i="8"/>
  <c r="C36" i="8"/>
  <c r="C37" i="8"/>
  <c r="C33" i="8"/>
  <c r="C38" i="8" s="1"/>
  <c r="C20" i="12" s="1"/>
  <c r="B25" i="8"/>
  <c r="B26" i="8"/>
  <c r="B27" i="8"/>
  <c r="B28" i="8"/>
  <c r="B24" i="8"/>
  <c r="C11" i="8"/>
  <c r="C12" i="8"/>
  <c r="C13" i="8"/>
  <c r="C14" i="8"/>
  <c r="C15" i="8"/>
  <c r="C16" i="8"/>
  <c r="C17" i="8"/>
  <c r="C18" i="8"/>
  <c r="C19" i="8"/>
  <c r="C10" i="8"/>
  <c r="G9" i="5"/>
  <c r="D25" i="3"/>
  <c r="D26" i="3"/>
  <c r="D27" i="3"/>
  <c r="D28" i="3"/>
  <c r="D29" i="3"/>
  <c r="D30" i="3"/>
  <c r="D31" i="3"/>
  <c r="D32" i="3"/>
  <c r="D33" i="3"/>
  <c r="D24" i="3"/>
  <c r="D11" i="3"/>
  <c r="D12" i="3"/>
  <c r="D13" i="3"/>
  <c r="D14" i="3"/>
  <c r="D15" i="3"/>
  <c r="D16" i="3"/>
  <c r="D17" i="3"/>
  <c r="D18" i="3"/>
  <c r="D19" i="3"/>
  <c r="D10" i="3"/>
  <c r="D20" i="3" s="1"/>
  <c r="C16" i="12" s="1"/>
  <c r="G11" i="5"/>
  <c r="G12" i="5"/>
  <c r="G13" i="5"/>
  <c r="G14" i="5"/>
  <c r="G15" i="5"/>
  <c r="G16" i="5"/>
  <c r="G17" i="5"/>
  <c r="G18" i="5"/>
  <c r="G19" i="5"/>
  <c r="G10" i="5"/>
  <c r="F35" i="1"/>
  <c r="F36" i="1"/>
  <c r="F34" i="1"/>
  <c r="A6" i="12"/>
  <c r="A5" i="12"/>
  <c r="A5" i="11"/>
  <c r="A6" i="11"/>
  <c r="A6" i="8"/>
  <c r="A5" i="8"/>
  <c r="A6" i="5"/>
  <c r="A5" i="5"/>
  <c r="A6" i="4"/>
  <c r="A5" i="4"/>
  <c r="A6" i="3"/>
  <c r="A5" i="3"/>
  <c r="A6" i="2"/>
  <c r="A5" i="2"/>
  <c r="A6" i="1"/>
  <c r="A5" i="1"/>
  <c r="F20" i="2" l="1"/>
  <c r="C13" i="12" s="1"/>
  <c r="F37" i="1"/>
  <c r="C10" i="12" s="1"/>
  <c r="D34" i="3"/>
  <c r="C17" i="12" s="1"/>
  <c r="D47" i="8"/>
  <c r="C21" i="12" s="1"/>
  <c r="C56" i="8"/>
  <c r="C22" i="12" s="1"/>
  <c r="B29" i="8"/>
  <c r="C19" i="12" s="1"/>
  <c r="G39" i="2"/>
  <c r="C14" i="12" s="1"/>
  <c r="G34" i="4"/>
  <c r="C12" i="12" s="1"/>
  <c r="G20" i="5"/>
  <c r="C15" i="12" s="1"/>
  <c r="C20" i="8"/>
  <c r="C18" i="12" s="1"/>
  <c r="F30" i="1"/>
  <c r="C9" i="12" s="1"/>
  <c r="C24" i="12" l="1"/>
</calcChain>
</file>

<file path=xl/sharedStrings.xml><?xml version="1.0" encoding="utf-8"?>
<sst xmlns="http://schemas.openxmlformats.org/spreadsheetml/2006/main" count="176" uniqueCount="91">
  <si>
    <t xml:space="preserve">Название лаборатории: </t>
  </si>
  <si>
    <t>ФИО сотрудника:</t>
  </si>
  <si>
    <t>Кол-во баллов автора</t>
  </si>
  <si>
    <t xml:space="preserve">Достоверность авторства и названий статей, а также других сведений подтверждаю  </t>
  </si>
  <si>
    <t xml:space="preserve">Зав. Лабораторией </t>
  </si>
  <si>
    <t>Кол-во баллов руководителя</t>
  </si>
  <si>
    <t xml:space="preserve">Достоверность авторства и название монографии, а также других сведений подтверждаю </t>
  </si>
  <si>
    <t>Зав. Лабораторией</t>
  </si>
  <si>
    <t>Количество баллов сотрудника</t>
  </si>
  <si>
    <t>Общая сумма баллов</t>
  </si>
  <si>
    <t>Должность:</t>
  </si>
  <si>
    <t>Кол-во баллов сотрудника</t>
  </si>
  <si>
    <t>ИТОГО:</t>
  </si>
  <si>
    <t>Монографии и учебники</t>
  </si>
  <si>
    <t>Достоверность представленных сведений подтверждаю</t>
  </si>
  <si>
    <t>Чтение лекций и проведение практических занятий</t>
  </si>
  <si>
    <t>Доклады на конференциях</t>
  </si>
  <si>
    <t>Ф.И.О. авторов, название публикации, журнал, год, том, страницы</t>
  </si>
  <si>
    <t>Число аффилиаций сотрудника, указанных в публикации</t>
  </si>
  <si>
    <t>Квартиль (выбрать из списка - Q1; Q2; Q3; Q4; Q/S)</t>
  </si>
  <si>
    <t>Является ли сотрудник первым, последним, автором для переписки или указанным в качестве внесшего равный с первым или
последним автором вклад (выбрать из списка - Да; Нет)</t>
  </si>
  <si>
    <t>Данные о сотруднике</t>
  </si>
  <si>
    <t>Публикации в рецензируемых периодических журналах</t>
  </si>
  <si>
    <t>Публикация негонорарной статьи в научно-популярном журнале</t>
  </si>
  <si>
    <t>Ф.И.О. авторов, название публикации, журнал, год, том, страницы, web-ссылка</t>
  </si>
  <si>
    <t>Издание (выбрать из списка - Российское; Зарубежное)</t>
  </si>
  <si>
    <t>Число печатных листов</t>
  </si>
  <si>
    <t>Авторство монографий и учебников</t>
  </si>
  <si>
    <t>Редактирование монографий и учебников</t>
  </si>
  <si>
    <t>Ф.И.О. авторов, название монографии, издательство, год издания, ISBN, количество страниц</t>
  </si>
  <si>
    <t>Является ли сотрудник 
докладчиком (выбрать из списка - Да; Нет)</t>
  </si>
  <si>
    <t>Место проведения конференции (выбрать из списка - Россия/СНГ; Зарубежная)</t>
  </si>
  <si>
    <t>Тип доклада (выбрать из списка - Устный; Стендовый)</t>
  </si>
  <si>
    <t>Ф.И.О. авторов (выделить докладчика), название доклада, название конференции</t>
  </si>
  <si>
    <t>Число всех авторов публикации</t>
  </si>
  <si>
    <t>Тезисы международных конференций, опубликованные в журналах 1-го и 2-го квартилей</t>
  </si>
  <si>
    <t>Тезисы и доклады на конференциях</t>
  </si>
  <si>
    <t>Ф.И.О. авторов, название и номер патента (ноу-хау), тема госрегистрации</t>
  </si>
  <si>
    <t>Тип публикации (выбрать из списка: Патент; Ноу-хау)</t>
  </si>
  <si>
    <t>Число патенто-обладателей</t>
  </si>
  <si>
    <t>Число всех соруководителей соискателя, аспиранта, студента</t>
  </si>
  <si>
    <t>Ф.И.О. соискателя, аспиранта, студента, дата защиты диссертации, дипломной, курсовой работы</t>
  </si>
  <si>
    <t>Тип работы (выбрать из списка: Кандидатская диссертация; Дипломная работа; Курсовая работа)</t>
  </si>
  <si>
    <t>Руководство защитившимися аспирантами и студентами</t>
  </si>
  <si>
    <t>Тип работы (выбрать из списка: Аспирант; Соискатель)</t>
  </si>
  <si>
    <t>Текущее руководство аспирантами и руководство соискателями</t>
  </si>
  <si>
    <t>Патенты и ноу-хау</t>
  </si>
  <si>
    <t>Название лекций, практикума, место и время проведения занятий</t>
  </si>
  <si>
    <t>Тип курса (выбрать из списка - Семестровый курс; Короткий курс (не менее 3 лекций); Отдельная лекция)</t>
  </si>
  <si>
    <t>Кол-во баллов лектора</t>
  </si>
  <si>
    <t>Инициативные лекции</t>
  </si>
  <si>
    <t>Название Школы для молодых ученых, организуемой ИБР РАН</t>
  </si>
  <si>
    <t>Организация Школ для молодых ученых, организуемых ИБР РАН</t>
  </si>
  <si>
    <t>Тип участия (выбрать из списка - Организатор; Выступление)</t>
  </si>
  <si>
    <t>Организация международных школ/конференций/симпозиумов</t>
  </si>
  <si>
    <t>Название научного мероприятия</t>
  </si>
  <si>
    <t>Тип участия (выбрать из списка - Организатор; Преподаватель)</t>
  </si>
  <si>
    <t>Число аффилиаций сотрудника, указанных в программе мероприятия</t>
  </si>
  <si>
    <t>Подготовка сообщения в раздел "Новости биологии развития" сайта ИБР РАН</t>
  </si>
  <si>
    <t>Число всех соавторов новости</t>
  </si>
  <si>
    <t>Название новости, дата публикации (не более 5)</t>
  </si>
  <si>
    <t>Тип диссертации (выбрать из списка: Кандидатская; Докторская)</t>
  </si>
  <si>
    <t>Кандидатская диссертация защищена вовремя (в течение года после окончания аспирантуры, выбрать из списка - Да; Нет)</t>
  </si>
  <si>
    <t xml:space="preserve">Достоверность предоставленных сведений подтверждаю </t>
  </si>
  <si>
    <t>Статьи в научных и научно-популярных журналах</t>
  </si>
  <si>
    <t>ПРОБЛЕМ РЕГЕНЕРАЦИИ</t>
  </si>
  <si>
    <t>ЭВОЛЮЦИИ ГЕНОМА И МЕХАНИЗМОВ ВИДООБРАЗОВАНИЯ</t>
  </si>
  <si>
    <t>ЭВОЛЮЦИОННОЙ БИОЛОГИИ РАЗВИТИЯ</t>
  </si>
  <si>
    <t>КЛЕТОЧНЫХ И МОЛЕКУЛЯРНЫХ ОСНОВ ГИСТОГЕНЕЗА</t>
  </si>
  <si>
    <t>КЛЕТОЧНОЙ БИОЛОГИИ</t>
  </si>
  <si>
    <t>БИОХИМИИ ПРОЦЕССОВ ОНТОГЕНЕЗА</t>
  </si>
  <si>
    <t>МОЛЕКУЛЯРНО-ГЕНЕТИЧЕСКИХ ПРОЦЕССОВ РАЗВИТИЯ</t>
  </si>
  <si>
    <t>ЭВОЛЮЦИОННОЙ ГЕНЕТИКИ РАЗВИТИЯ</t>
  </si>
  <si>
    <t>ПОСТНАТАЛЬНОГО ОНТОГЕНЕЗА</t>
  </si>
  <si>
    <t>НЕРВНЫХ И НЕЙРОЭНДОКРИННЫХ РЕГУЛЯЦИЙ</t>
  </si>
  <si>
    <t>НЕЙРОБИОЛОГИИ РАЗВИТИЯ</t>
  </si>
  <si>
    <t>СРАВНИТЕЛЬНОЙ ФИЗИОЛОГИИ РАЗВИТИЯ</t>
  </si>
  <si>
    <t>ФИЗИОЛОГИИ РЕЦЕПТОРОВ И СИГНАЛЬНЫХ СИСТЕМ</t>
  </si>
  <si>
    <t>ЭВОЛЮЦИИ МОРФОГЕНЕЗОВ</t>
  </si>
  <si>
    <t>КЛЕТОЧНЫХ И ГЕНЕТИЧЕСКИХ ОСНОВ РАЗВИТИЯ РАСТЕНИЙ</t>
  </si>
  <si>
    <t>Список лабораторий ИБР РАН:</t>
  </si>
  <si>
    <t>Название лекции, практикума, место и время проведения занятий</t>
  </si>
  <si>
    <t>Квартиль (выбрать из списка - Q1; Q2)</t>
  </si>
  <si>
    <t>Курсы и отдельные лекции, подкрепленные договором с ИБР РАН</t>
  </si>
  <si>
    <t>Молодой ученый (родился не ранее 01.01.1986, выбрать из списка - Да; Нет)</t>
  </si>
  <si>
    <t>Молодой исследователь (окончил ВУЗ в 2019-2021 г., выбрать из списка - Да; Нет)</t>
  </si>
  <si>
    <t>Анкета определения ПРНД за 2021 г.</t>
  </si>
  <si>
    <t>Защита диссертаций</t>
  </si>
  <si>
    <t>Название диссертации, время и место защиты</t>
  </si>
  <si>
    <t>Ф.И.О. аспиранта, год поступления в аспирантуру / Ф.И.О. соискателя, дата защиты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</si>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</sst>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160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1" applyNumberFormat="1" applyFont="1" applyProtection="1"/>
    <xf numFmtId="49" fontId="2" fillId="0" borderId="0" xfId="1" applyNumberFormat="1" applyFont="1" applyProtection="1"/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 shrinkToFit="1"/>
    </xf>
    <xf numFmtId="49" fontId="5" fillId="0" borderId="3" xfId="0" applyNumberFormat="1" applyFont="1" applyBorder="1" applyAlignment="1" applyProtection="1">
      <alignment horizontal="center" vertical="center" wrapText="1"/>
    </xf>
    <xf numFmtId="1" fontId="5" fillId="0" borderId="3" xfId="0" applyNumberFormat="1" applyFont="1" applyBorder="1" applyAlignment="1" applyProtection="1">
      <alignment horizontal="center" vertical="center"/>
    </xf>
    <xf numFmtId="1" fontId="5" fillId="0" borderId="3" xfId="1" applyNumberFormat="1" applyFont="1" applyBorder="1" applyAlignment="1" applyProtection="1">
      <alignment horizontal="center" vertical="center" wrapText="1"/>
    </xf>
    <xf numFmtId="0" fontId="5" fillId="0" borderId="0" xfId="1" applyFont="1" applyProtection="1"/>
    <xf numFmtId="0" fontId="5" fillId="0" borderId="0" xfId="1" applyFont="1" applyAlignment="1" applyProtection="1">
      <alignment horizontal="left" vertical="top" wrapText="1" indent="1"/>
    </xf>
    <xf numFmtId="49" fontId="5" fillId="0" borderId="0" xfId="0" applyNumberFormat="1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left" vertical="center"/>
    </xf>
    <xf numFmtId="1" fontId="5" fillId="0" borderId="0" xfId="1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/>
    </xf>
    <xf numFmtId="2" fontId="2" fillId="0" borderId="0" xfId="1" applyNumberFormat="1" applyFont="1" applyBorder="1" applyAlignment="1" applyProtection="1">
      <alignment horizontal="left" vertical="center"/>
    </xf>
    <xf numFmtId="49" fontId="5" fillId="0" borderId="4" xfId="1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</xf>
    <xf numFmtId="0" fontId="5" fillId="0" borderId="0" xfId="0" applyFont="1" applyProtection="1"/>
    <xf numFmtId="0" fontId="5" fillId="0" borderId="5" xfId="0" applyFont="1" applyBorder="1" applyProtection="1"/>
    <xf numFmtId="0" fontId="5" fillId="0" borderId="3" xfId="0" applyFont="1" applyBorder="1" applyProtection="1"/>
    <xf numFmtId="0" fontId="5" fillId="0" borderId="0" xfId="0" applyFont="1" applyAlignment="1" applyProtection="1">
      <alignment horizontal="center"/>
    </xf>
    <xf numFmtId="49" fontId="5" fillId="0" borderId="6" xfId="1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center" vertical="center" wrapText="1"/>
      <protection locked="0"/>
    </xf>
    <xf numFmtId="2" fontId="5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left"/>
    </xf>
    <xf numFmtId="0" fontId="5" fillId="0" borderId="0" xfId="0" applyFont="1" applyAlignment="1" applyProtection="1"/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2" xfId="1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5" fillId="0" borderId="7" xfId="0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vertical="center" wrapText="1" indent="1"/>
    </xf>
    <xf numFmtId="49" fontId="5" fillId="0" borderId="0" xfId="0" applyNumberFormat="1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vertical="center"/>
    </xf>
    <xf numFmtId="1" fontId="5" fillId="0" borderId="0" xfId="1" applyNumberFormat="1" applyFont="1" applyBorder="1" applyAlignment="1" applyProtection="1">
      <alignment horizontal="center" vertical="center" wrapText="1"/>
    </xf>
    <xf numFmtId="2" fontId="2" fillId="0" borderId="0" xfId="1" applyNumberFormat="1" applyFont="1" applyBorder="1" applyAlignment="1" applyProtection="1">
      <alignment horizontal="center" vertical="center" wrapText="1"/>
    </xf>
    <xf numFmtId="0" fontId="5" fillId="0" borderId="0" xfId="1" applyFont="1" applyAlignment="1" applyProtection="1"/>
    <xf numFmtId="0" fontId="5" fillId="0" borderId="7" xfId="1" applyFont="1" applyBorder="1" applyAlignment="1" applyProtection="1">
      <alignment horizontal="left"/>
    </xf>
    <xf numFmtId="0" fontId="5" fillId="0" borderId="7" xfId="1" applyFont="1" applyBorder="1" applyAlignment="1" applyProtection="1"/>
    <xf numFmtId="0" fontId="5" fillId="0" borderId="7" xfId="0" applyFont="1" applyBorder="1" applyAlignment="1" applyProtection="1"/>
    <xf numFmtId="0" fontId="2" fillId="0" borderId="7" xfId="1" applyFont="1" applyBorder="1" applyProtection="1"/>
    <xf numFmtId="0" fontId="2" fillId="0" borderId="0" xfId="1" applyFont="1" applyAlignment="1" applyProtection="1">
      <alignment horizontal="right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5" fillId="0" borderId="7" xfId="1" applyFont="1" applyBorder="1" applyProtection="1"/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2" fontId="2" fillId="3" borderId="2" xfId="1" applyNumberFormat="1" applyFont="1" applyFill="1" applyBorder="1" applyAlignment="1" applyProtection="1">
      <alignment horizontal="center" vertical="center" wrapText="1"/>
    </xf>
    <xf numFmtId="2" fontId="2" fillId="4" borderId="10" xfId="1" applyNumberFormat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2" fontId="2" fillId="3" borderId="12" xfId="1" applyNumberFormat="1" applyFont="1" applyFill="1" applyBorder="1" applyAlignment="1" applyProtection="1">
      <alignment horizontal="center" vertical="center" wrapText="1"/>
    </xf>
    <xf numFmtId="49" fontId="5" fillId="5" borderId="2" xfId="0" applyNumberFormat="1" applyFont="1" applyFill="1" applyBorder="1" applyAlignment="1" applyProtection="1">
      <alignment horizontal="center" vertical="top" wrapText="1"/>
      <protection locked="0"/>
    </xf>
    <xf numFmtId="49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2" xfId="1" applyNumberFormat="1" applyFont="1" applyFill="1" applyBorder="1" applyAlignment="1" applyProtection="1">
      <alignment horizontal="center" vertical="center" wrapText="1"/>
    </xf>
    <xf numFmtId="2" fontId="2" fillId="4" borderId="2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/>
    <xf numFmtId="0" fontId="2" fillId="0" borderId="0" xfId="0" applyFont="1" applyAlignment="1" applyProtection="1"/>
    <xf numFmtId="0" fontId="2" fillId="0" borderId="0" xfId="1" applyFont="1" applyAlignment="1" applyProtection="1"/>
    <xf numFmtId="0" fontId="4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5" fillId="0" borderId="0" xfId="1" applyFont="1" applyAlignment="1" applyProtection="1">
      <alignment horizontal="left" vertical="center" wrapText="1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5" fillId="0" borderId="0" xfId="1" applyFont="1" applyBorder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49" fontId="5" fillId="0" borderId="0" xfId="1" applyNumberFormat="1" applyFont="1" applyProtection="1"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justify" wrapText="1" indent="1"/>
      <protection locked="0"/>
    </xf>
    <xf numFmtId="0" fontId="5" fillId="0" borderId="0" xfId="1" applyFont="1" applyAlignment="1" applyProtection="1">
      <alignment horizontal="left" vertical="justify" wrapText="1" indent="1"/>
    </xf>
    <xf numFmtId="0" fontId="5" fillId="0" borderId="0" xfId="0" applyFont="1" applyAlignment="1" applyProtection="1">
      <alignment wrapText="1"/>
    </xf>
    <xf numFmtId="0" fontId="2" fillId="0" borderId="0" xfId="1" applyFont="1" applyAlignment="1" applyProtection="1">
      <alignment horizontal="left" vertical="justify" wrapText="1" indent="1"/>
    </xf>
    <xf numFmtId="0" fontId="5" fillId="0" borderId="0" xfId="1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justify" wrapText="1"/>
    </xf>
    <xf numFmtId="49" fontId="5" fillId="0" borderId="0" xfId="1" applyNumberFormat="1" applyFont="1" applyProtection="1"/>
    <xf numFmtId="0" fontId="3" fillId="0" borderId="0" xfId="1" applyFont="1" applyProtection="1"/>
    <xf numFmtId="0" fontId="4" fillId="0" borderId="0" xfId="1" applyFont="1" applyProtection="1"/>
    <xf numFmtId="0" fontId="0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 indent="1"/>
    </xf>
    <xf numFmtId="0" fontId="5" fillId="0" borderId="7" xfId="0" applyFont="1" applyBorder="1" applyAlignment="1" applyProtection="1">
      <alignment vertical="top" wrapText="1"/>
    </xf>
    <xf numFmtId="0" fontId="5" fillId="0" borderId="7" xfId="1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horizontal="left" vertical="top" wrapText="1" indent="1"/>
    </xf>
    <xf numFmtId="0" fontId="6" fillId="0" borderId="0" xfId="1" applyFont="1" applyAlignment="1" applyProtection="1">
      <protection locked="0"/>
    </xf>
    <xf numFmtId="49" fontId="5" fillId="0" borderId="13" xfId="1" applyNumberFormat="1" applyFont="1" applyBorder="1" applyAlignment="1" applyProtection="1">
      <alignment horizontal="center" vertical="center" wrapText="1"/>
      <protection locked="0"/>
    </xf>
    <xf numFmtId="49" fontId="5" fillId="0" borderId="13" xfId="1" applyNumberFormat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/>
    <xf numFmtId="0" fontId="5" fillId="2" borderId="13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 wrapText="1"/>
    </xf>
    <xf numFmtId="2" fontId="2" fillId="3" borderId="13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top" wrapText="1"/>
    </xf>
    <xf numFmtId="0" fontId="5" fillId="0" borderId="7" xfId="1" applyFont="1" applyBorder="1" applyAlignment="1" applyProtection="1">
      <alignment horizontal="left" vertical="top" wrapText="1"/>
    </xf>
    <xf numFmtId="49" fontId="5" fillId="0" borderId="6" xfId="1" applyNumberFormat="1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Protection="1">
      <protection locked="0"/>
    </xf>
    <xf numFmtId="0" fontId="5" fillId="0" borderId="14" xfId="1" applyFont="1" applyBorder="1" applyAlignment="1" applyProtection="1">
      <alignment horizontal="left" vertical="top" wrapText="1"/>
    </xf>
    <xf numFmtId="0" fontId="5" fillId="0" borderId="15" xfId="1" applyFont="1" applyBorder="1" applyAlignment="1" applyProtection="1">
      <alignment horizontal="left" vertical="top" wrapText="1"/>
    </xf>
    <xf numFmtId="2" fontId="2" fillId="4" borderId="2" xfId="0" applyNumberFormat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top" wrapText="1"/>
    </xf>
    <xf numFmtId="2" fontId="2" fillId="0" borderId="0" xfId="0" applyNumberFormat="1" applyFont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0" borderId="7" xfId="0" applyFont="1" applyBorder="1" applyProtection="1"/>
    <xf numFmtId="0" fontId="2" fillId="2" borderId="2" xfId="1" applyFont="1" applyFill="1" applyBorder="1" applyAlignment="1" applyProtection="1">
      <alignment horizontal="center" vertical="top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Protection="1"/>
    <xf numFmtId="0" fontId="5" fillId="2" borderId="2" xfId="1" applyFont="1" applyFill="1" applyBorder="1" applyAlignment="1" applyProtection="1">
      <alignment horizontal="left" vertical="top" indent="1"/>
    </xf>
    <xf numFmtId="0" fontId="5" fillId="2" borderId="2" xfId="1" applyFont="1" applyFill="1" applyBorder="1" applyAlignment="1" applyProtection="1">
      <alignment horizontal="left" vertical="center" wrapText="1"/>
    </xf>
    <xf numFmtId="49" fontId="0" fillId="5" borderId="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1" applyNumberFormat="1" applyFont="1" applyBorder="1" applyAlignment="1" applyProtection="1">
      <alignment horizontal="center" vertical="top" wrapText="1"/>
      <protection locked="0"/>
    </xf>
    <xf numFmtId="49" fontId="0" fillId="0" borderId="6" xfId="1" applyNumberFormat="1" applyFont="1" applyBorder="1" applyAlignment="1" applyProtection="1">
      <alignment horizontal="center" vertical="top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2" borderId="9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16" xfId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49" fontId="0" fillId="0" borderId="13" xfId="1" applyNumberFormat="1" applyFont="1" applyBorder="1" applyAlignment="1" applyProtection="1">
      <alignment horizontal="center" vertical="center" wrapText="1"/>
      <protection locked="0"/>
    </xf>
    <xf numFmtId="49" fontId="5" fillId="0" borderId="17" xfId="1" applyNumberFormat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6" xfId="1" applyNumberFormat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indent="1"/>
    </xf>
    <xf numFmtId="0" fontId="5" fillId="0" borderId="7" xfId="0" applyFont="1" applyBorder="1" applyAlignment="1" applyProtection="1">
      <alignment horizontal="left" indent="1"/>
    </xf>
    <xf numFmtId="49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49" fontId="2" fillId="2" borderId="4" xfId="1" applyNumberFormat="1" applyFont="1" applyFill="1" applyBorder="1" applyAlignment="1" applyProtection="1">
      <alignment horizontal="center" vertical="top" wrapText="1"/>
    </xf>
    <xf numFmtId="49" fontId="2" fillId="2" borderId="18" xfId="1" applyNumberFormat="1" applyFont="1" applyFill="1" applyBorder="1" applyAlignment="1" applyProtection="1">
      <alignment horizontal="center" vertical="top" wrapText="1"/>
    </xf>
    <xf numFmtId="49" fontId="2" fillId="2" borderId="1" xfId="1" applyNumberFormat="1" applyFont="1" applyFill="1" applyBorder="1" applyAlignment="1" applyProtection="1">
      <alignment horizontal="center" vertical="top" wrapText="1"/>
    </xf>
    <xf numFmtId="49" fontId="2" fillId="2" borderId="18" xfId="0" applyNumberFormat="1" applyFont="1" applyFill="1" applyBorder="1" applyAlignment="1" applyProtection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zoomScaleNormal="100" zoomScaleSheetLayoutView="100" workbookViewId="0">
      <selection activeCell="A9" sqref="A9:C9"/>
    </sheetView>
  </sheetViews>
  <sheetFormatPr defaultRowHeight="12.75" x14ac:dyDescent="0.2"/>
  <cols>
    <col min="1" max="2" width="9.140625" style="77"/>
    <col min="3" max="3" width="17.42578125" style="77" customWidth="1"/>
    <col min="4" max="4" width="56.140625" style="77" customWidth="1"/>
    <col min="5" max="16384" width="9.140625" style="77"/>
  </cols>
  <sheetData>
    <row r="1" spans="1:6" s="75" customFormat="1" ht="15.75" x14ac:dyDescent="0.25">
      <c r="A1" s="15"/>
      <c r="B1" s="15"/>
      <c r="C1" s="15"/>
      <c r="D1" s="23" t="s">
        <v>86</v>
      </c>
      <c r="F1" s="76"/>
    </row>
    <row r="2" spans="1:6" s="75" customFormat="1" ht="15.75" x14ac:dyDescent="0.25">
      <c r="A2" s="15"/>
      <c r="B2" s="15"/>
      <c r="C2" s="15"/>
      <c r="D2" s="23"/>
      <c r="F2" s="76"/>
    </row>
    <row r="3" spans="1:6" s="75" customFormat="1" x14ac:dyDescent="0.2">
      <c r="A3" s="15"/>
      <c r="B3" s="15"/>
      <c r="C3" s="15"/>
      <c r="D3" s="2" t="s">
        <v>21</v>
      </c>
      <c r="F3" s="76"/>
    </row>
    <row r="4" spans="1:6" x14ac:dyDescent="0.2">
      <c r="A4" s="24"/>
      <c r="B4" s="24"/>
      <c r="C4" s="24"/>
      <c r="D4" s="24"/>
    </row>
    <row r="5" spans="1:6" ht="15.75" customHeight="1" x14ac:dyDescent="0.2">
      <c r="A5" s="155" t="s">
        <v>0</v>
      </c>
      <c r="B5" s="156"/>
      <c r="C5" s="157"/>
      <c r="D5" s="64"/>
    </row>
    <row r="6" spans="1:6" ht="12.75" customHeight="1" x14ac:dyDescent="0.2">
      <c r="A6" s="155" t="s">
        <v>1</v>
      </c>
      <c r="B6" s="156"/>
      <c r="C6" s="157"/>
      <c r="D6" s="135"/>
    </row>
    <row r="7" spans="1:6" ht="12.75" customHeight="1" x14ac:dyDescent="0.2">
      <c r="A7" s="152" t="s">
        <v>10</v>
      </c>
      <c r="B7" s="158"/>
      <c r="C7" s="159"/>
      <c r="D7" s="64"/>
    </row>
    <row r="8" spans="1:6" ht="41.25" customHeight="1" x14ac:dyDescent="0.2">
      <c r="A8" s="152" t="s">
        <v>84</v>
      </c>
      <c r="B8" s="158"/>
      <c r="C8" s="159"/>
      <c r="D8" s="65" t="s">
        <v>90</v>
      </c>
    </row>
    <row r="9" spans="1:6" ht="39.75" customHeight="1" x14ac:dyDescent="0.2">
      <c r="A9" s="152" t="s">
        <v>85</v>
      </c>
      <c r="B9" s="153"/>
      <c r="C9" s="154"/>
      <c r="D9" s="65"/>
      <c r="E9" s="78"/>
    </row>
    <row r="10" spans="1:6" x14ac:dyDescent="0.2">
      <c r="A10" s="24"/>
      <c r="B10" s="24"/>
      <c r="C10" s="24"/>
      <c r="D10" s="26"/>
      <c r="E10" s="79"/>
    </row>
    <row r="11" spans="1:6" s="75" customFormat="1" x14ac:dyDescent="0.2">
      <c r="A11" s="15" t="s">
        <v>3</v>
      </c>
      <c r="B11" s="15"/>
      <c r="C11" s="15"/>
      <c r="D11" s="15"/>
      <c r="F11" s="76"/>
    </row>
    <row r="12" spans="1:6" s="75" customFormat="1" x14ac:dyDescent="0.2">
      <c r="A12" s="15"/>
      <c r="B12" s="15"/>
      <c r="C12" s="15"/>
      <c r="D12" s="15"/>
      <c r="F12" s="76"/>
    </row>
    <row r="13" spans="1:6" s="75" customFormat="1" x14ac:dyDescent="0.2">
      <c r="A13" s="15" t="s">
        <v>7</v>
      </c>
      <c r="B13" s="32"/>
      <c r="C13" s="150"/>
      <c r="D13" s="151"/>
      <c r="E13" s="81"/>
      <c r="F13" s="76"/>
    </row>
    <row r="17" spans="1:4" x14ac:dyDescent="0.2">
      <c r="A17" s="24"/>
      <c r="B17" s="24"/>
      <c r="C17" s="24"/>
      <c r="D17" s="139" t="s">
        <v>80</v>
      </c>
    </row>
    <row r="18" spans="1:4" x14ac:dyDescent="0.2">
      <c r="A18" s="24"/>
      <c r="B18" s="24"/>
      <c r="C18" s="24"/>
      <c r="D18" s="24" t="s">
        <v>65</v>
      </c>
    </row>
    <row r="19" spans="1:4" x14ac:dyDescent="0.2">
      <c r="A19" s="24"/>
      <c r="B19" s="24"/>
      <c r="C19" s="24"/>
      <c r="D19" s="24" t="s">
        <v>66</v>
      </c>
    </row>
    <row r="20" spans="1:4" x14ac:dyDescent="0.2">
      <c r="A20" s="24"/>
      <c r="B20" s="24"/>
      <c r="C20" s="24"/>
      <c r="D20" s="24" t="s">
        <v>67</v>
      </c>
    </row>
    <row r="21" spans="1:4" x14ac:dyDescent="0.2">
      <c r="A21" s="24"/>
      <c r="B21" s="24"/>
      <c r="C21" s="24"/>
      <c r="D21" s="24" t="s">
        <v>68</v>
      </c>
    </row>
    <row r="22" spans="1:4" x14ac:dyDescent="0.2">
      <c r="A22" s="24"/>
      <c r="B22" s="24"/>
      <c r="C22" s="24"/>
      <c r="D22" s="37" t="s">
        <v>69</v>
      </c>
    </row>
    <row r="23" spans="1:4" x14ac:dyDescent="0.2">
      <c r="A23" s="24"/>
      <c r="B23" s="24"/>
      <c r="C23" s="24"/>
      <c r="D23" s="24" t="s">
        <v>70</v>
      </c>
    </row>
    <row r="24" spans="1:4" x14ac:dyDescent="0.2">
      <c r="A24" s="24"/>
      <c r="B24" s="24"/>
      <c r="C24" s="24"/>
      <c r="D24" s="24" t="s">
        <v>71</v>
      </c>
    </row>
    <row r="25" spans="1:4" x14ac:dyDescent="0.2">
      <c r="A25" s="24"/>
      <c r="B25" s="24"/>
      <c r="C25" s="24"/>
      <c r="D25" s="24" t="s">
        <v>72</v>
      </c>
    </row>
    <row r="26" spans="1:4" x14ac:dyDescent="0.2">
      <c r="A26" s="24"/>
      <c r="B26" s="24"/>
      <c r="C26" s="24"/>
      <c r="D26" s="24" t="s">
        <v>73</v>
      </c>
    </row>
    <row r="27" spans="1:4" x14ac:dyDescent="0.2">
      <c r="A27" s="24"/>
      <c r="B27" s="24"/>
      <c r="C27" s="24"/>
      <c r="D27" s="24" t="s">
        <v>74</v>
      </c>
    </row>
    <row r="28" spans="1:4" x14ac:dyDescent="0.2">
      <c r="A28" s="24"/>
      <c r="B28" s="24"/>
      <c r="C28" s="24"/>
      <c r="D28" s="24" t="s">
        <v>75</v>
      </c>
    </row>
    <row r="29" spans="1:4" x14ac:dyDescent="0.2">
      <c r="A29" s="24"/>
      <c r="B29" s="24"/>
      <c r="C29" s="24"/>
      <c r="D29" s="24" t="s">
        <v>76</v>
      </c>
    </row>
    <row r="30" spans="1:4" x14ac:dyDescent="0.2">
      <c r="A30" s="24"/>
      <c r="B30" s="24"/>
      <c r="C30" s="24"/>
      <c r="D30" s="24" t="s">
        <v>77</v>
      </c>
    </row>
    <row r="31" spans="1:4" x14ac:dyDescent="0.2">
      <c r="A31" s="24"/>
      <c r="B31" s="24"/>
      <c r="C31" s="24"/>
      <c r="D31" s="37" t="s">
        <v>78</v>
      </c>
    </row>
    <row r="32" spans="1:4" x14ac:dyDescent="0.2">
      <c r="A32" s="24"/>
      <c r="B32" s="24"/>
      <c r="C32" s="24"/>
      <c r="D32" s="24" t="s">
        <v>79</v>
      </c>
    </row>
  </sheetData>
  <sheetProtection algorithmName="SHA-512" hashValue="b/7QCSEzBAu0UldhCbKThVyKCBlTxSpywEYjBzsL5JpBdV/IV9/bH9bpHHt+CV9GQ80zJzFTtwyBBwZZxyplZQ==" saltValue="dv7yBIluiZTIIkVKDoFnKw==" spinCount="100000" sheet="1"/>
  <mergeCells count="6">
    <mergeCell ref="C13:D13"/>
    <mergeCell ref="A9:C9"/>
    <mergeCell ref="A5:C5"/>
    <mergeCell ref="A6:C6"/>
    <mergeCell ref="A7:C7"/>
    <mergeCell ref="A8:C8"/>
  </mergeCells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D8:D9" xr:uid="{00000000-0002-0000-0000-000000000000}">
      <formula1>"Да, Нет"</formula1>
    </dataValidation>
    <dataValidation type="list" allowBlank="1" showInputMessage="1" showErrorMessage="1" prompt="Выберите из списка, выпадающего при нажатии стрелки справа от ячейки" sqref="D5" xr:uid="{00000000-0002-0000-0000-000001000000}">
      <formula1>$D$18:$D$32</formula1>
    </dataValidation>
  </dataValidations>
  <pageMargins left="0.7" right="0.7" top="0.75" bottom="0.75" header="0.3" footer="0.3"/>
  <pageSetup paperSize="9" scale="9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Normal="100" zoomScaleSheetLayoutView="100" workbookViewId="0">
      <selection activeCell="D3" sqref="D3"/>
    </sheetView>
  </sheetViews>
  <sheetFormatPr defaultColWidth="8.7109375" defaultRowHeight="12.75" x14ac:dyDescent="0.2"/>
  <cols>
    <col min="1" max="1" width="54.85546875" style="75" customWidth="1"/>
    <col min="2" max="2" width="12.5703125" style="75" customWidth="1"/>
    <col min="3" max="3" width="11.140625" style="75" customWidth="1"/>
    <col min="4" max="4" width="11.85546875" style="75" customWidth="1"/>
    <col min="5" max="5" width="19.85546875" style="75" customWidth="1"/>
    <col min="6" max="6" width="8.7109375" style="76"/>
    <col min="7" max="7" width="8.7109375" style="75"/>
    <col min="8" max="8" width="9.140625" style="75" bestFit="1" customWidth="1"/>
    <col min="9" max="16384" width="8.7109375" style="75"/>
  </cols>
  <sheetData>
    <row r="1" spans="1:6" ht="15.75" x14ac:dyDescent="0.25">
      <c r="A1" s="15"/>
      <c r="B1" s="23" t="s">
        <v>86</v>
      </c>
      <c r="C1" s="15"/>
      <c r="D1" s="15"/>
      <c r="E1" s="15"/>
      <c r="F1" s="1"/>
    </row>
    <row r="2" spans="1:6" ht="15.75" x14ac:dyDescent="0.25">
      <c r="A2" s="15"/>
      <c r="B2" s="23"/>
      <c r="C2" s="15"/>
      <c r="D2" s="15"/>
      <c r="E2" s="15"/>
      <c r="F2" s="1"/>
    </row>
    <row r="3" spans="1:6" x14ac:dyDescent="0.2">
      <c r="A3" s="15"/>
      <c r="B3" s="2" t="s">
        <v>64</v>
      </c>
      <c r="C3" s="15"/>
      <c r="D3" s="15"/>
      <c r="E3" s="15"/>
      <c r="F3" s="1"/>
    </row>
    <row r="4" spans="1:6" x14ac:dyDescent="0.2">
      <c r="A4" s="15"/>
      <c r="B4" s="2"/>
      <c r="C4" s="15"/>
      <c r="D4" s="15"/>
      <c r="E4" s="15"/>
      <c r="F4" s="1"/>
    </row>
    <row r="5" spans="1:6" x14ac:dyDescent="0.2">
      <c r="A5" s="4" t="str">
        <f>'Данные о сотруднике'!A5:C5&amp;" "&amp;'Данные о сотруднике'!D5</f>
        <v xml:space="preserve">Название лаборатории:  </v>
      </c>
      <c r="B5" s="15"/>
      <c r="C5" s="15"/>
      <c r="D5" s="15"/>
      <c r="E5" s="15"/>
      <c r="F5" s="1"/>
    </row>
    <row r="6" spans="1:6" x14ac:dyDescent="0.2">
      <c r="A6" s="4" t="str">
        <f>'Данные о сотруднике'!A6:C6&amp;" "&amp;'Данные о сотруднике'!D6</f>
        <v xml:space="preserve">ФИО сотрудника: </v>
      </c>
      <c r="B6" s="15"/>
      <c r="C6" s="15"/>
      <c r="D6" s="15"/>
      <c r="E6" s="15"/>
      <c r="F6" s="1"/>
    </row>
    <row r="7" spans="1:6" x14ac:dyDescent="0.2">
      <c r="A7" s="4"/>
      <c r="B7" s="15"/>
      <c r="C7" s="15"/>
      <c r="D7" s="15"/>
      <c r="E7" s="15"/>
      <c r="F7" s="1"/>
    </row>
    <row r="8" spans="1:6" s="76" customFormat="1" x14ac:dyDescent="0.2">
      <c r="A8" s="1" t="s">
        <v>22</v>
      </c>
      <c r="B8" s="1"/>
      <c r="C8" s="1"/>
      <c r="D8" s="1"/>
      <c r="E8" s="1"/>
      <c r="F8" s="1"/>
    </row>
    <row r="9" spans="1:6" s="82" customFormat="1" ht="135" customHeight="1" x14ac:dyDescent="0.2">
      <c r="A9" s="53" t="s">
        <v>17</v>
      </c>
      <c r="B9" s="54" t="s">
        <v>19</v>
      </c>
      <c r="C9" s="54" t="s">
        <v>34</v>
      </c>
      <c r="D9" s="54" t="s">
        <v>18</v>
      </c>
      <c r="E9" s="54" t="s">
        <v>20</v>
      </c>
      <c r="F9" s="55" t="s">
        <v>2</v>
      </c>
    </row>
    <row r="10" spans="1:6" s="83" customFormat="1" x14ac:dyDescent="0.2">
      <c r="A10" s="148"/>
      <c r="B10" s="7"/>
      <c r="C10" s="8"/>
      <c r="D10" s="9"/>
      <c r="E10" s="10"/>
      <c r="F10" s="56">
        <f>IF(B10="Q1",20,IF(B10="Q2",10,IF(B10="Q3",3,IF(B10="Q4",1.5,IF(B10="Q/S",1,0)))))*100/IF(C10&gt;4,5,IF(C10&gt;1,C10,1))/IF(D10&gt;1,D10,1)*IF(E10="Да",1,0.75)</f>
        <v>0</v>
      </c>
    </row>
    <row r="11" spans="1:6" s="83" customFormat="1" x14ac:dyDescent="0.2">
      <c r="A11" s="148"/>
      <c r="B11" s="7"/>
      <c r="C11" s="8"/>
      <c r="D11" s="9"/>
      <c r="E11" s="10"/>
      <c r="F11" s="56">
        <f t="shared" ref="F11:F29" si="0">IF(B11="Q1",20,IF(B11="Q2",10,IF(B11="Q3",3,IF(B11="Q4",1.5,IF(B11="Q/S",1,0)))))*100/IF(C11&gt;4,5,IF(C11&gt;1,C11,1))/IF(D11&gt;1,D11,1)*IF(E11="Да",1,0.75)</f>
        <v>0</v>
      </c>
    </row>
    <row r="12" spans="1:6" s="83" customFormat="1" x14ac:dyDescent="0.2">
      <c r="A12" s="6"/>
      <c r="B12" s="7"/>
      <c r="C12" s="8"/>
      <c r="D12" s="9"/>
      <c r="E12" s="10"/>
      <c r="F12" s="56">
        <f t="shared" si="0"/>
        <v>0</v>
      </c>
    </row>
    <row r="13" spans="1:6" s="83" customFormat="1" x14ac:dyDescent="0.2">
      <c r="A13" s="6"/>
      <c r="B13" s="7"/>
      <c r="C13" s="8"/>
      <c r="D13" s="9"/>
      <c r="E13" s="10"/>
      <c r="F13" s="56">
        <f t="shared" si="0"/>
        <v>0</v>
      </c>
    </row>
    <row r="14" spans="1:6" s="83" customFormat="1" x14ac:dyDescent="0.2">
      <c r="A14" s="6"/>
      <c r="B14" s="7"/>
      <c r="C14" s="8"/>
      <c r="D14" s="9"/>
      <c r="E14" s="10"/>
      <c r="F14" s="56">
        <f t="shared" si="0"/>
        <v>0</v>
      </c>
    </row>
    <row r="15" spans="1:6" s="83" customFormat="1" x14ac:dyDescent="0.2">
      <c r="A15" s="6"/>
      <c r="B15" s="7"/>
      <c r="C15" s="8"/>
      <c r="D15" s="9"/>
      <c r="E15" s="10"/>
      <c r="F15" s="56">
        <f t="shared" si="0"/>
        <v>0</v>
      </c>
    </row>
    <row r="16" spans="1:6" s="83" customFormat="1" x14ac:dyDescent="0.2">
      <c r="A16" s="6"/>
      <c r="B16" s="7"/>
      <c r="C16" s="8"/>
      <c r="D16" s="9"/>
      <c r="E16" s="10"/>
      <c r="F16" s="56">
        <f t="shared" si="0"/>
        <v>0</v>
      </c>
    </row>
    <row r="17" spans="1:6" s="83" customFormat="1" x14ac:dyDescent="0.2">
      <c r="A17" s="6"/>
      <c r="B17" s="7"/>
      <c r="C17" s="8"/>
      <c r="D17" s="9"/>
      <c r="E17" s="10"/>
      <c r="F17" s="56">
        <f t="shared" si="0"/>
        <v>0</v>
      </c>
    </row>
    <row r="18" spans="1:6" s="83" customFormat="1" x14ac:dyDescent="0.2">
      <c r="A18" s="6"/>
      <c r="B18" s="7"/>
      <c r="C18" s="8"/>
      <c r="D18" s="9"/>
      <c r="E18" s="10"/>
      <c r="F18" s="56">
        <f t="shared" si="0"/>
        <v>0</v>
      </c>
    </row>
    <row r="19" spans="1:6" s="83" customFormat="1" x14ac:dyDescent="0.2">
      <c r="A19" s="6"/>
      <c r="B19" s="7"/>
      <c r="C19" s="8"/>
      <c r="D19" s="9"/>
      <c r="E19" s="10"/>
      <c r="F19" s="56">
        <f t="shared" si="0"/>
        <v>0</v>
      </c>
    </row>
    <row r="20" spans="1:6" s="83" customFormat="1" x14ac:dyDescent="0.2">
      <c r="A20" s="6"/>
      <c r="B20" s="7"/>
      <c r="C20" s="8"/>
      <c r="D20" s="9"/>
      <c r="E20" s="10"/>
      <c r="F20" s="56">
        <f t="shared" si="0"/>
        <v>0</v>
      </c>
    </row>
    <row r="21" spans="1:6" s="83" customFormat="1" x14ac:dyDescent="0.2">
      <c r="A21" s="6"/>
      <c r="B21" s="7"/>
      <c r="C21" s="8"/>
      <c r="D21" s="9"/>
      <c r="E21" s="10"/>
      <c r="F21" s="56">
        <f t="shared" si="0"/>
        <v>0</v>
      </c>
    </row>
    <row r="22" spans="1:6" s="83" customFormat="1" x14ac:dyDescent="0.2">
      <c r="A22" s="6"/>
      <c r="B22" s="7"/>
      <c r="C22" s="8"/>
      <c r="D22" s="9"/>
      <c r="E22" s="10"/>
      <c r="F22" s="56">
        <f t="shared" si="0"/>
        <v>0</v>
      </c>
    </row>
    <row r="23" spans="1:6" s="83" customFormat="1" x14ac:dyDescent="0.2">
      <c r="A23" s="6"/>
      <c r="B23" s="7"/>
      <c r="C23" s="8"/>
      <c r="D23" s="9"/>
      <c r="E23" s="10"/>
      <c r="F23" s="56">
        <f t="shared" si="0"/>
        <v>0</v>
      </c>
    </row>
    <row r="24" spans="1:6" s="83" customFormat="1" x14ac:dyDescent="0.2">
      <c r="A24" s="6"/>
      <c r="B24" s="7"/>
      <c r="C24" s="8"/>
      <c r="D24" s="9"/>
      <c r="E24" s="10"/>
      <c r="F24" s="56">
        <f t="shared" si="0"/>
        <v>0</v>
      </c>
    </row>
    <row r="25" spans="1:6" s="83" customFormat="1" x14ac:dyDescent="0.2">
      <c r="A25" s="6"/>
      <c r="B25" s="7"/>
      <c r="C25" s="8"/>
      <c r="D25" s="9"/>
      <c r="E25" s="10"/>
      <c r="F25" s="56">
        <f t="shared" si="0"/>
        <v>0</v>
      </c>
    </row>
    <row r="26" spans="1:6" s="83" customFormat="1" x14ac:dyDescent="0.2">
      <c r="A26" s="6"/>
      <c r="B26" s="7"/>
      <c r="C26" s="8"/>
      <c r="D26" s="9"/>
      <c r="E26" s="10"/>
      <c r="F26" s="56">
        <f t="shared" si="0"/>
        <v>0</v>
      </c>
    </row>
    <row r="27" spans="1:6" s="83" customFormat="1" x14ac:dyDescent="0.2">
      <c r="A27" s="6"/>
      <c r="B27" s="7"/>
      <c r="C27" s="8"/>
      <c r="D27" s="9"/>
      <c r="E27" s="10"/>
      <c r="F27" s="56">
        <f t="shared" si="0"/>
        <v>0</v>
      </c>
    </row>
    <row r="28" spans="1:6" s="83" customFormat="1" x14ac:dyDescent="0.2">
      <c r="A28" s="6"/>
      <c r="B28" s="7"/>
      <c r="C28" s="8"/>
      <c r="D28" s="9"/>
      <c r="E28" s="10"/>
      <c r="F28" s="56">
        <f t="shared" si="0"/>
        <v>0</v>
      </c>
    </row>
    <row r="29" spans="1:6" s="83" customFormat="1" x14ac:dyDescent="0.2">
      <c r="A29" s="6"/>
      <c r="B29" s="7"/>
      <c r="C29" s="8"/>
      <c r="D29" s="9"/>
      <c r="E29" s="10"/>
      <c r="F29" s="56">
        <f t="shared" si="0"/>
        <v>0</v>
      </c>
    </row>
    <row r="30" spans="1:6" s="83" customFormat="1" x14ac:dyDescent="0.2">
      <c r="A30" s="11"/>
      <c r="B30" s="12"/>
      <c r="C30" s="13"/>
      <c r="D30" s="14"/>
      <c r="E30" s="50" t="s">
        <v>12</v>
      </c>
      <c r="F30" s="57">
        <f>SUM(F10:F29)</f>
        <v>0</v>
      </c>
    </row>
    <row r="31" spans="1:6" s="83" customFormat="1" x14ac:dyDescent="0.2">
      <c r="A31" s="40"/>
      <c r="B31" s="41"/>
      <c r="C31" s="42"/>
      <c r="D31" s="43"/>
      <c r="E31" s="15"/>
      <c r="F31" s="44"/>
    </row>
    <row r="32" spans="1:6" s="84" customFormat="1" x14ac:dyDescent="0.2">
      <c r="A32" s="1" t="s">
        <v>23</v>
      </c>
      <c r="B32" s="17"/>
      <c r="C32" s="18"/>
      <c r="D32" s="19"/>
      <c r="E32" s="20"/>
      <c r="F32" s="21"/>
    </row>
    <row r="33" spans="1:6" s="84" customFormat="1" ht="127.5" x14ac:dyDescent="0.2">
      <c r="A33" s="53" t="s">
        <v>24</v>
      </c>
      <c r="B33" s="54" t="s">
        <v>25</v>
      </c>
      <c r="C33" s="54" t="s">
        <v>34</v>
      </c>
      <c r="D33" s="54" t="s">
        <v>18</v>
      </c>
      <c r="E33" s="58" t="s">
        <v>20</v>
      </c>
      <c r="F33" s="59" t="s">
        <v>2</v>
      </c>
    </row>
    <row r="34" spans="1:6" s="84" customFormat="1" x14ac:dyDescent="0.2">
      <c r="A34" s="29"/>
      <c r="B34" s="29"/>
      <c r="C34" s="8"/>
      <c r="D34" s="9"/>
      <c r="E34" s="22"/>
      <c r="F34" s="56">
        <f>IF(B34="Российское",5,IF(B34="Зарубежное",12,0))/IF(C34&gt;4,5,IF(C34&gt;1,C34,1))/IF(D34&gt;1,D34,1)*IF(E34="Да",1,0.75)</f>
        <v>0</v>
      </c>
    </row>
    <row r="35" spans="1:6" s="84" customFormat="1" x14ac:dyDescent="0.2">
      <c r="A35" s="29"/>
      <c r="B35" s="29"/>
      <c r="C35" s="8"/>
      <c r="D35" s="9"/>
      <c r="E35" s="22"/>
      <c r="F35" s="56">
        <f>IF(B35="Российское",5,IF(B35="Зарубежное",12,0))/IF(C35&gt;4,5,IF(C35&gt;1,C35,1))/IF(D35&gt;1,D35,1)*IF(E35="Да",1,0.75)</f>
        <v>0</v>
      </c>
    </row>
    <row r="36" spans="1:6" s="83" customFormat="1" x14ac:dyDescent="0.2">
      <c r="A36" s="29"/>
      <c r="B36" s="29"/>
      <c r="C36" s="8"/>
      <c r="D36" s="9"/>
      <c r="E36" s="22"/>
      <c r="F36" s="56">
        <f>IF(B36="Российское",5,IF(B36="Зарубежное",12,0))/IF(C36&gt;4,5,IF(C36&gt;1,C36,1))/IF(D36&gt;1,D36,1)*IF(E36="Да",1,0.75)</f>
        <v>0</v>
      </c>
    </row>
    <row r="37" spans="1:6" ht="12.75" customHeight="1" x14ac:dyDescent="0.2">
      <c r="A37" s="15"/>
      <c r="B37" s="15"/>
      <c r="C37" s="15"/>
      <c r="D37" s="15"/>
      <c r="E37" s="50" t="s">
        <v>12</v>
      </c>
      <c r="F37" s="66">
        <f>SUM(F34:F36)</f>
        <v>0</v>
      </c>
    </row>
    <row r="38" spans="1:6" x14ac:dyDescent="0.2">
      <c r="A38" s="15"/>
      <c r="B38" s="15"/>
      <c r="C38" s="15"/>
      <c r="D38" s="15"/>
      <c r="E38" s="15"/>
      <c r="F38" s="1"/>
    </row>
    <row r="39" spans="1:6" x14ac:dyDescent="0.2">
      <c r="A39" s="15" t="s">
        <v>3</v>
      </c>
      <c r="B39" s="15"/>
      <c r="C39" s="15"/>
      <c r="D39" s="15"/>
      <c r="E39" s="15"/>
      <c r="F39" s="1"/>
    </row>
    <row r="40" spans="1:6" x14ac:dyDescent="0.2">
      <c r="A40" s="15"/>
      <c r="B40" s="15"/>
      <c r="C40" s="15"/>
      <c r="D40" s="15"/>
      <c r="E40" s="15"/>
      <c r="F40" s="1"/>
    </row>
    <row r="41" spans="1:6" x14ac:dyDescent="0.2">
      <c r="A41" s="15" t="s">
        <v>7</v>
      </c>
      <c r="B41" s="46"/>
      <c r="C41" s="47"/>
      <c r="D41" s="48"/>
      <c r="E41" s="38"/>
      <c r="F41" s="49"/>
    </row>
    <row r="42" spans="1:6" x14ac:dyDescent="0.2">
      <c r="B42" s="80"/>
      <c r="C42" s="85"/>
      <c r="D42" s="81"/>
      <c r="E42" s="81"/>
    </row>
  </sheetData>
  <sheetProtection algorithmName="SHA-512" hashValue="CpzzmGxoInEleTCS063TNNzfYHT/zaDs08cQ2pztEECVUdznMpwYTJj8o9hdy/MDObOAO3A7TE0G8vPJPM1urg==" saltValue="vG52zi1vlJLNLuNVI1E9cQ==" spinCount="100000" sheet="1" objects="1" scenarios="1"/>
  <phoneticPr fontId="0" type="noConversion"/>
  <dataValidations count="5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E32 E34:E36 E10:E29" xr:uid="{00000000-0002-0000-0100-000000000000}">
      <formula1>"Да, Нет"</formula1>
    </dataValidation>
    <dataValidation type="whole" allowBlank="1" showInputMessage="1" showErrorMessage="1" errorTitle="Введено недопустимое значение" error="Введите целое число авторов публикации" sqref="C34:C36 C10:C32" xr:uid="{00000000-0002-0000-0100-000001000000}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D34:D36 D10:D32" xr:uid="{00000000-0002-0000-0100-000002000000}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34:B36" xr:uid="{00000000-0002-0000-0100-000003000000}">
      <formula1>"Российское, Зарубежное"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10:B32" xr:uid="{00000000-0002-0000-0100-000004000000}">
      <formula1>"Q1, Q2, Q3, Q4, Q/S"</formula1>
    </dataValidation>
  </dataValidations>
  <pageMargins left="0.74791666666666667" right="0.45902777777777776" top="0.98402777777777772" bottom="0.9840277777777777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zoomScaleNormal="100" zoomScaleSheetLayoutView="100" workbookViewId="0">
      <selection activeCell="E6" sqref="E6"/>
    </sheetView>
  </sheetViews>
  <sheetFormatPr defaultColWidth="8.7109375" defaultRowHeight="12.75" x14ac:dyDescent="0.2"/>
  <cols>
    <col min="1" max="1" width="45" style="75" customWidth="1"/>
    <col min="2" max="2" width="11.7109375" style="75" customWidth="1"/>
    <col min="3" max="4" width="9.42578125" style="75" customWidth="1"/>
    <col min="5" max="5" width="14.85546875" style="75" customWidth="1"/>
    <col min="6" max="6" width="33" style="75" customWidth="1"/>
    <col min="7" max="7" width="11" style="75" customWidth="1"/>
    <col min="8" max="8" width="10.5703125" style="75" customWidth="1"/>
    <col min="9" max="16384" width="8.7109375" style="75"/>
  </cols>
  <sheetData>
    <row r="1" spans="1:7" ht="15.75" x14ac:dyDescent="0.25">
      <c r="A1" s="15"/>
      <c r="B1" s="71" t="s">
        <v>86</v>
      </c>
      <c r="C1" s="68"/>
      <c r="D1" s="68"/>
      <c r="E1" s="68"/>
      <c r="F1" s="69"/>
      <c r="G1" s="69"/>
    </row>
    <row r="2" spans="1:7" ht="15.75" x14ac:dyDescent="0.25">
      <c r="A2" s="15"/>
      <c r="B2" s="71"/>
      <c r="C2" s="23"/>
      <c r="D2" s="23"/>
      <c r="E2" s="23"/>
      <c r="F2" s="3"/>
      <c r="G2" s="3"/>
    </row>
    <row r="3" spans="1:7" x14ac:dyDescent="0.2">
      <c r="A3" s="15"/>
      <c r="B3" s="31" t="s">
        <v>13</v>
      </c>
      <c r="C3" s="70"/>
      <c r="D3" s="70"/>
      <c r="E3" s="70"/>
      <c r="F3" s="33"/>
      <c r="G3" s="33"/>
    </row>
    <row r="4" spans="1:7" x14ac:dyDescent="0.2">
      <c r="A4" s="15"/>
      <c r="B4" s="2"/>
      <c r="C4" s="2"/>
      <c r="D4" s="2"/>
      <c r="E4" s="2"/>
      <c r="F4" s="27"/>
      <c r="G4" s="27"/>
    </row>
    <row r="5" spans="1:7" x14ac:dyDescent="0.2">
      <c r="A5" s="4" t="str">
        <f>'Данные о сотруднике'!A5:C5&amp;" "&amp;'Данные о сотруднике'!D5</f>
        <v xml:space="preserve">Название лаборатории:  </v>
      </c>
      <c r="B5" s="5"/>
      <c r="C5" s="5"/>
      <c r="D5" s="5"/>
      <c r="E5" s="5"/>
      <c r="F5" s="15"/>
      <c r="G5" s="15"/>
    </row>
    <row r="6" spans="1:7" x14ac:dyDescent="0.2">
      <c r="A6" s="4" t="str">
        <f>'Данные о сотруднике'!A6:C6&amp;" "&amp;'Данные о сотруднике'!D6</f>
        <v xml:space="preserve">ФИО сотрудника: </v>
      </c>
      <c r="B6" s="5"/>
      <c r="C6" s="5"/>
      <c r="D6" s="5"/>
      <c r="E6" s="5"/>
      <c r="F6" s="15"/>
      <c r="G6" s="15"/>
    </row>
    <row r="7" spans="1:7" x14ac:dyDescent="0.2">
      <c r="A7" s="4"/>
      <c r="B7" s="5"/>
      <c r="C7" s="5"/>
      <c r="D7" s="5"/>
      <c r="E7" s="5"/>
      <c r="F7" s="15"/>
      <c r="G7" s="15"/>
    </row>
    <row r="8" spans="1:7" x14ac:dyDescent="0.2">
      <c r="A8" s="1" t="s">
        <v>27</v>
      </c>
      <c r="B8" s="15"/>
      <c r="C8" s="15"/>
      <c r="D8" s="15"/>
      <c r="E8" s="15"/>
      <c r="F8" s="15"/>
      <c r="G8" s="15"/>
    </row>
    <row r="9" spans="1:7" ht="81.75" customHeight="1" x14ac:dyDescent="0.2">
      <c r="A9" s="60" t="s">
        <v>29</v>
      </c>
      <c r="B9" s="54" t="s">
        <v>25</v>
      </c>
      <c r="C9" s="61" t="s">
        <v>26</v>
      </c>
      <c r="D9" s="54" t="s">
        <v>34</v>
      </c>
      <c r="E9" s="54" t="s">
        <v>18</v>
      </c>
      <c r="F9" s="54" t="s">
        <v>20</v>
      </c>
      <c r="G9" s="62" t="s">
        <v>2</v>
      </c>
    </row>
    <row r="10" spans="1:7" ht="12.75" customHeight="1" x14ac:dyDescent="0.2">
      <c r="A10" s="149"/>
      <c r="B10" s="29"/>
      <c r="C10" s="30"/>
      <c r="D10" s="8"/>
      <c r="E10" s="9"/>
      <c r="F10" s="10"/>
      <c r="G10" s="63">
        <f>(IF(C10&gt;1,50+30*(C10-1),IF(C10&gt;0,50,0)))*IF(B10="Зарубежное",2,1)/IF(D10&gt;4,5,IF(D10&gt;1,D10,1))/IF(E10&gt;1,E10,1)*IF(F10="Да",1,0.75)</f>
        <v>0</v>
      </c>
    </row>
    <row r="11" spans="1:7" x14ac:dyDescent="0.2">
      <c r="A11" s="28"/>
      <c r="B11" s="29"/>
      <c r="C11" s="30"/>
      <c r="D11" s="8"/>
      <c r="E11" s="9"/>
      <c r="F11" s="10"/>
      <c r="G11" s="63">
        <f>(IF(C11&gt;1,50+30*(C11-1),IF(C11&gt;0,50,0)))*IF(B11="Зарубежное",2,1)/IF(D11&gt;4,5,IF(D11&gt;1,D11,1))/IF(E11&gt;1,E11,1)*IF(F11="Да",1,0.75)</f>
        <v>0</v>
      </c>
    </row>
    <row r="12" spans="1:7" x14ac:dyDescent="0.2">
      <c r="A12" s="28"/>
      <c r="B12" s="29"/>
      <c r="C12" s="30"/>
      <c r="D12" s="8"/>
      <c r="E12" s="9"/>
      <c r="F12" s="10"/>
      <c r="G12" s="63">
        <f t="shared" ref="G12:G19" si="0">(IF(C12&gt;1,50+30*(C12-1),IF(C12&gt;0,50,0)))*IF(B12="Зарубежное",2,1)/IF(D12&gt;4,5,IF(D12&gt;1,D12,1))/IF(E12&gt;1,E12,1)*IF(F12="Да",1,0.75)</f>
        <v>0</v>
      </c>
    </row>
    <row r="13" spans="1:7" x14ac:dyDescent="0.2">
      <c r="A13" s="28"/>
      <c r="B13" s="29"/>
      <c r="C13" s="30"/>
      <c r="D13" s="8"/>
      <c r="E13" s="9"/>
      <c r="F13" s="10"/>
      <c r="G13" s="63">
        <f t="shared" si="0"/>
        <v>0</v>
      </c>
    </row>
    <row r="14" spans="1:7" x14ac:dyDescent="0.2">
      <c r="A14" s="28"/>
      <c r="B14" s="29"/>
      <c r="C14" s="30"/>
      <c r="D14" s="8"/>
      <c r="E14" s="9"/>
      <c r="F14" s="10"/>
      <c r="G14" s="63">
        <f t="shared" si="0"/>
        <v>0</v>
      </c>
    </row>
    <row r="15" spans="1:7" x14ac:dyDescent="0.2">
      <c r="A15" s="28"/>
      <c r="B15" s="29"/>
      <c r="C15" s="30"/>
      <c r="D15" s="8"/>
      <c r="E15" s="9"/>
      <c r="F15" s="10"/>
      <c r="G15" s="63">
        <f t="shared" si="0"/>
        <v>0</v>
      </c>
    </row>
    <row r="16" spans="1:7" x14ac:dyDescent="0.2">
      <c r="A16" s="28"/>
      <c r="B16" s="29"/>
      <c r="C16" s="30"/>
      <c r="D16" s="8"/>
      <c r="E16" s="9"/>
      <c r="F16" s="10"/>
      <c r="G16" s="63">
        <f t="shared" si="0"/>
        <v>0</v>
      </c>
    </row>
    <row r="17" spans="1:7" x14ac:dyDescent="0.2">
      <c r="A17" s="28"/>
      <c r="B17" s="29"/>
      <c r="C17" s="30"/>
      <c r="D17" s="8"/>
      <c r="E17" s="9"/>
      <c r="F17" s="10"/>
      <c r="G17" s="63">
        <f t="shared" si="0"/>
        <v>0</v>
      </c>
    </row>
    <row r="18" spans="1:7" x14ac:dyDescent="0.2">
      <c r="A18" s="28"/>
      <c r="B18" s="29"/>
      <c r="C18" s="30"/>
      <c r="D18" s="8"/>
      <c r="E18" s="9"/>
      <c r="F18" s="10"/>
      <c r="G18" s="63">
        <f t="shared" si="0"/>
        <v>0</v>
      </c>
    </row>
    <row r="19" spans="1:7" x14ac:dyDescent="0.2">
      <c r="A19" s="28"/>
      <c r="B19" s="29"/>
      <c r="C19" s="30"/>
      <c r="D19" s="8"/>
      <c r="E19" s="9"/>
      <c r="F19" s="10"/>
      <c r="G19" s="63">
        <f t="shared" si="0"/>
        <v>0</v>
      </c>
    </row>
    <row r="20" spans="1:7" x14ac:dyDescent="0.2">
      <c r="A20" s="15"/>
      <c r="B20" s="15"/>
      <c r="C20" s="15"/>
      <c r="D20" s="15"/>
      <c r="E20" s="15"/>
      <c r="F20" s="50" t="s">
        <v>12</v>
      </c>
      <c r="G20" s="67">
        <f>SUM(G10:G19)</f>
        <v>0</v>
      </c>
    </row>
    <row r="21" spans="1:7" x14ac:dyDescent="0.2">
      <c r="A21" s="15"/>
      <c r="B21" s="15"/>
      <c r="C21" s="15"/>
      <c r="D21" s="15"/>
      <c r="E21" s="15"/>
      <c r="F21" s="50"/>
      <c r="G21" s="51"/>
    </row>
    <row r="22" spans="1:7" x14ac:dyDescent="0.2">
      <c r="A22" s="1" t="s">
        <v>28</v>
      </c>
      <c r="B22" s="15"/>
      <c r="C22" s="15"/>
      <c r="D22" s="15"/>
      <c r="E22" s="15"/>
      <c r="F22" s="15"/>
      <c r="G22" s="15"/>
    </row>
    <row r="23" spans="1:7" ht="85.5" customHeight="1" x14ac:dyDescent="0.2">
      <c r="A23" s="60" t="s">
        <v>29</v>
      </c>
      <c r="B23" s="54" t="s">
        <v>25</v>
      </c>
      <c r="C23" s="61" t="s">
        <v>26</v>
      </c>
      <c r="D23" s="54" t="s">
        <v>34</v>
      </c>
      <c r="E23" s="54" t="s">
        <v>18</v>
      </c>
      <c r="F23" s="54" t="s">
        <v>20</v>
      </c>
      <c r="G23" s="62" t="s">
        <v>2</v>
      </c>
    </row>
    <row r="24" spans="1:7" ht="13.5" customHeight="1" x14ac:dyDescent="0.2">
      <c r="A24" s="28"/>
      <c r="B24" s="29"/>
      <c r="C24" s="30"/>
      <c r="D24" s="8"/>
      <c r="E24" s="9"/>
      <c r="F24" s="10"/>
      <c r="G24" s="63">
        <f>(IF(C24&gt;1,50+30*(C24-1),IF(C24&gt;0,50,0)))*IF(B24="Зарубежное",2,1)/IF(D24&gt;4,5,IF(D24&gt;1,D24,1))/IF(E24&gt;1,E24,1)*IF(F24="Да",1,0.75)/5</f>
        <v>0</v>
      </c>
    </row>
    <row r="25" spans="1:7" x14ac:dyDescent="0.2">
      <c r="A25" s="28"/>
      <c r="B25" s="29"/>
      <c r="C25" s="30"/>
      <c r="D25" s="8"/>
      <c r="E25" s="9"/>
      <c r="F25" s="10"/>
      <c r="G25" s="63">
        <f t="shared" ref="G25:G33" si="1">(IF(C25&gt;1,50+30*(C25-1),IF(C25&gt;0,50,0)))*IF(B25="Зарубежное",2,1)/IF(D25&gt;4,5,IF(D25&gt;1,D25,1))/IF(E25&gt;1,E25,1)*IF(F25="Да",1,0.75)/5</f>
        <v>0</v>
      </c>
    </row>
    <row r="26" spans="1:7" x14ac:dyDescent="0.2">
      <c r="A26" s="28"/>
      <c r="B26" s="29"/>
      <c r="C26" s="30"/>
      <c r="D26" s="8"/>
      <c r="E26" s="9"/>
      <c r="F26" s="10"/>
      <c r="G26" s="63">
        <f t="shared" si="1"/>
        <v>0</v>
      </c>
    </row>
    <row r="27" spans="1:7" x14ac:dyDescent="0.2">
      <c r="A27" s="28"/>
      <c r="B27" s="29"/>
      <c r="C27" s="30"/>
      <c r="D27" s="8"/>
      <c r="E27" s="9"/>
      <c r="F27" s="10"/>
      <c r="G27" s="63">
        <f t="shared" si="1"/>
        <v>0</v>
      </c>
    </row>
    <row r="28" spans="1:7" x14ac:dyDescent="0.2">
      <c r="A28" s="28"/>
      <c r="B28" s="29"/>
      <c r="C28" s="30"/>
      <c r="D28" s="8"/>
      <c r="E28" s="9"/>
      <c r="F28" s="10"/>
      <c r="G28" s="63">
        <f t="shared" si="1"/>
        <v>0</v>
      </c>
    </row>
    <row r="29" spans="1:7" x14ac:dyDescent="0.2">
      <c r="A29" s="28"/>
      <c r="B29" s="29"/>
      <c r="C29" s="30"/>
      <c r="D29" s="8"/>
      <c r="E29" s="9"/>
      <c r="F29" s="10"/>
      <c r="G29" s="63">
        <f t="shared" si="1"/>
        <v>0</v>
      </c>
    </row>
    <row r="30" spans="1:7" x14ac:dyDescent="0.2">
      <c r="A30" s="28"/>
      <c r="B30" s="29"/>
      <c r="C30" s="30"/>
      <c r="D30" s="8"/>
      <c r="E30" s="9"/>
      <c r="F30" s="10"/>
      <c r="G30" s="63">
        <f t="shared" si="1"/>
        <v>0</v>
      </c>
    </row>
    <row r="31" spans="1:7" x14ac:dyDescent="0.2">
      <c r="A31" s="28"/>
      <c r="B31" s="29"/>
      <c r="C31" s="30"/>
      <c r="D31" s="8"/>
      <c r="E31" s="9"/>
      <c r="F31" s="10"/>
      <c r="G31" s="63">
        <f t="shared" si="1"/>
        <v>0</v>
      </c>
    </row>
    <row r="32" spans="1:7" x14ac:dyDescent="0.2">
      <c r="A32" s="28"/>
      <c r="B32" s="29"/>
      <c r="C32" s="30"/>
      <c r="D32" s="8"/>
      <c r="E32" s="9"/>
      <c r="F32" s="10"/>
      <c r="G32" s="63">
        <f t="shared" si="1"/>
        <v>0</v>
      </c>
    </row>
    <row r="33" spans="1:7" x14ac:dyDescent="0.2">
      <c r="A33" s="28"/>
      <c r="B33" s="29"/>
      <c r="C33" s="30"/>
      <c r="D33" s="8"/>
      <c r="E33" s="9"/>
      <c r="F33" s="10"/>
      <c r="G33" s="63">
        <f t="shared" si="1"/>
        <v>0</v>
      </c>
    </row>
    <row r="34" spans="1:7" x14ac:dyDescent="0.2">
      <c r="A34" s="15"/>
      <c r="B34" s="15"/>
      <c r="C34" s="15"/>
      <c r="D34" s="15"/>
      <c r="E34" s="15"/>
      <c r="F34" s="50" t="s">
        <v>12</v>
      </c>
      <c r="G34" s="67">
        <f>SUM(G24:G33)</f>
        <v>0</v>
      </c>
    </row>
    <row r="35" spans="1:7" x14ac:dyDescent="0.2">
      <c r="A35" s="15"/>
      <c r="B35" s="15"/>
      <c r="C35" s="15"/>
      <c r="D35" s="15"/>
      <c r="E35" s="15"/>
      <c r="F35" s="15"/>
      <c r="G35" s="31"/>
    </row>
    <row r="36" spans="1:7" x14ac:dyDescent="0.2">
      <c r="A36" s="15" t="s">
        <v>6</v>
      </c>
      <c r="B36" s="15"/>
      <c r="C36" s="15"/>
      <c r="D36" s="15"/>
      <c r="E36" s="15"/>
      <c r="F36" s="15"/>
      <c r="G36" s="15"/>
    </row>
    <row r="37" spans="1:7" x14ac:dyDescent="0.2">
      <c r="A37" s="15"/>
      <c r="B37" s="15"/>
      <c r="C37" s="15"/>
      <c r="D37" s="15"/>
      <c r="E37" s="15"/>
      <c r="F37" s="15"/>
      <c r="G37" s="15"/>
    </row>
    <row r="38" spans="1:7" x14ac:dyDescent="0.2">
      <c r="A38" s="15" t="s">
        <v>7</v>
      </c>
      <c r="B38" s="52"/>
      <c r="C38" s="52"/>
      <c r="D38" s="52"/>
      <c r="E38" s="52"/>
      <c r="F38" s="46"/>
      <c r="G38" s="52"/>
    </row>
  </sheetData>
  <sheetProtection algorithmName="SHA-512" hashValue="bdvs/awoejl2oBz0ZF9T6LgHBTBg0DWefx9lIhSKBGa08qvHFp+G4XrtlcSCBzhoJnfl17riRVe3d87KM1sH6g==" saltValue="LzddC8IqEy6eAQORXpIL8w==" spinCount="100000" sheet="1" objects="1" scenarios="1"/>
  <phoneticPr fontId="0" type="noConversion"/>
  <dataValidations count="5"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E10:E19 E24:E33" xr:uid="{00000000-0002-0000-0200-000000000000}">
      <formula1>1</formula1>
      <formula2>100</formula2>
    </dataValidation>
    <dataValidation type="whole" allowBlank="1" showInputMessage="1" showErrorMessage="1" errorTitle="Введено недопустимое значение" error="Введите целое число авторов публикации" sqref="D10:D19 D24:D33" xr:uid="{00000000-0002-0000-0200-000001000000}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10:F19 F24:F33" xr:uid="{00000000-0002-0000-0200-000002000000}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йское; Зарубежное" prompt="Выберите из списка или введите одно из значений: Российское; Зарубежное" sqref="B10:B19 B24:B33" xr:uid="{00000000-0002-0000-0200-000003000000}">
      <formula1>"Российское, Зарубежное"</formula1>
    </dataValidation>
    <dataValidation type="decimal" allowBlank="1" showInputMessage="1" showErrorMessage="1" errorTitle="Введено недопустимое значение" error="Введите число печатных листов (разделитель десятичной дроби &quot;,&quot;)" sqref="C10:C19 C24:C33" xr:uid="{00000000-0002-0000-0200-000004000000}">
      <formula1>0</formula1>
      <formula2>100</formula2>
    </dataValidation>
  </dataValidations>
  <pageMargins left="0.7" right="0.54652777777777772" top="0.75" bottom="0.75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zoomScaleNormal="100" zoomScaleSheetLayoutView="100" workbookViewId="0">
      <selection activeCell="E6" sqref="E6"/>
    </sheetView>
  </sheetViews>
  <sheetFormatPr defaultColWidth="8.7109375" defaultRowHeight="12.75" x14ac:dyDescent="0.2"/>
  <cols>
    <col min="1" max="1" width="36.5703125" style="75" customWidth="1"/>
    <col min="2" max="2" width="17.140625" style="75" customWidth="1"/>
    <col min="3" max="3" width="18.42578125" style="75" customWidth="1"/>
    <col min="4" max="4" width="15.85546875" style="75" customWidth="1"/>
    <col min="5" max="5" width="34.85546875" style="75" customWidth="1"/>
    <col min="6" max="7" width="13.28515625" style="75" customWidth="1"/>
    <col min="8" max="8" width="9.42578125" style="75" customWidth="1"/>
    <col min="9" max="16384" width="8.7109375" style="75"/>
  </cols>
  <sheetData>
    <row r="1" spans="1:8" s="88" customFormat="1" ht="15.75" x14ac:dyDescent="0.2">
      <c r="A1" s="73"/>
      <c r="B1" s="73"/>
      <c r="C1" s="71" t="s">
        <v>86</v>
      </c>
      <c r="D1" s="71"/>
      <c r="E1" s="71"/>
      <c r="F1" s="74"/>
      <c r="G1" s="74"/>
      <c r="H1" s="74"/>
    </row>
    <row r="2" spans="1:8" s="88" customFormat="1" ht="15.75" x14ac:dyDescent="0.2">
      <c r="A2" s="73"/>
      <c r="B2" s="73"/>
      <c r="C2" s="73"/>
      <c r="D2" s="73"/>
      <c r="E2" s="73"/>
      <c r="F2" s="71"/>
      <c r="G2" s="71"/>
      <c r="H2" s="73"/>
    </row>
    <row r="3" spans="1:8" s="88" customFormat="1" x14ac:dyDescent="0.2">
      <c r="A3" s="73"/>
      <c r="B3" s="73"/>
      <c r="C3" s="31" t="s">
        <v>36</v>
      </c>
      <c r="D3" s="31"/>
      <c r="E3" s="31"/>
      <c r="F3" s="74"/>
      <c r="G3" s="74"/>
      <c r="H3" s="74"/>
    </row>
    <row r="4" spans="1:8" x14ac:dyDescent="0.2">
      <c r="A4" s="15"/>
      <c r="B4" s="15"/>
      <c r="C4" s="2"/>
      <c r="D4" s="2"/>
      <c r="E4" s="2"/>
      <c r="F4" s="33"/>
      <c r="G4" s="33"/>
      <c r="H4" s="33"/>
    </row>
    <row r="5" spans="1:8" x14ac:dyDescent="0.2">
      <c r="A5" s="4" t="str">
        <f>'Данные о сотруднике'!A5:C5&amp;" "&amp;'Данные о сотруднике'!D5</f>
        <v xml:space="preserve">Название лаборатории:  </v>
      </c>
      <c r="B5" s="4"/>
      <c r="C5" s="5"/>
      <c r="D5" s="5"/>
      <c r="E5" s="5"/>
      <c r="F5" s="15"/>
      <c r="G5" s="15"/>
      <c r="H5" s="15"/>
    </row>
    <row r="6" spans="1:8" x14ac:dyDescent="0.2">
      <c r="A6" s="4" t="str">
        <f>'Данные о сотруднике'!A6:C6&amp;" "&amp;'Данные о сотруднике'!D6</f>
        <v xml:space="preserve">ФИО сотрудника: </v>
      </c>
      <c r="B6" s="4"/>
      <c r="C6" s="5"/>
      <c r="D6" s="5"/>
      <c r="E6" s="5"/>
      <c r="F6" s="15"/>
      <c r="G6" s="15"/>
      <c r="H6" s="15"/>
    </row>
    <row r="7" spans="1:8" x14ac:dyDescent="0.2">
      <c r="A7" s="4"/>
      <c r="B7" s="4"/>
      <c r="C7" s="5"/>
      <c r="D7" s="5"/>
      <c r="E7" s="5"/>
      <c r="F7" s="15"/>
      <c r="G7" s="15"/>
      <c r="H7" s="15"/>
    </row>
    <row r="8" spans="1:8" s="76" customFormat="1" x14ac:dyDescent="0.2">
      <c r="A8" s="1" t="s">
        <v>35</v>
      </c>
      <c r="B8" s="1"/>
      <c r="C8" s="1"/>
      <c r="D8" s="1"/>
      <c r="E8" s="1"/>
      <c r="F8" s="1"/>
      <c r="G8" s="1"/>
      <c r="H8" s="1"/>
    </row>
    <row r="9" spans="1:8" s="76" customFormat="1" ht="76.5" x14ac:dyDescent="0.2">
      <c r="A9" s="53" t="s">
        <v>17</v>
      </c>
      <c r="B9" s="140" t="s">
        <v>82</v>
      </c>
      <c r="C9" s="54" t="s">
        <v>34</v>
      </c>
      <c r="D9" s="54" t="s">
        <v>18</v>
      </c>
      <c r="E9" s="54" t="s">
        <v>20</v>
      </c>
      <c r="F9" s="55" t="s">
        <v>2</v>
      </c>
      <c r="G9" s="1"/>
      <c r="H9" s="1"/>
    </row>
    <row r="10" spans="1:8" s="76" customFormat="1" x14ac:dyDescent="0.2">
      <c r="A10" s="141"/>
      <c r="B10" s="142"/>
      <c r="C10" s="8"/>
      <c r="D10" s="9"/>
      <c r="E10" s="10"/>
      <c r="F10" s="56">
        <f>IF(B10="Q1",20,IF(B10="Q2",8,0))*10/IF(C10&gt;4,5,IF(C10&gt;1,C10,1))/IF(D10&gt;1,D10,1)*IF(E10="Да",1,0.75)</f>
        <v>0</v>
      </c>
      <c r="G10" s="1"/>
      <c r="H10" s="1"/>
    </row>
    <row r="11" spans="1:8" s="76" customFormat="1" x14ac:dyDescent="0.2">
      <c r="A11" s="141"/>
      <c r="B11" s="142"/>
      <c r="C11" s="8"/>
      <c r="D11" s="9"/>
      <c r="E11" s="10"/>
      <c r="F11" s="56">
        <f t="shared" ref="F11:F19" si="0">IF(B11="Q1",20,IF(B11="Q2",8,0))*10/IF(C11&gt;4,5,IF(C11&gt;1,C11,1))/IF(D11&gt;1,D11,1)*IF(E11="Да",1,0.75)</f>
        <v>0</v>
      </c>
      <c r="G11" s="1"/>
      <c r="H11" s="1"/>
    </row>
    <row r="12" spans="1:8" s="76" customFormat="1" x14ac:dyDescent="0.2">
      <c r="A12" s="141"/>
      <c r="B12" s="142"/>
      <c r="C12" s="8"/>
      <c r="D12" s="9"/>
      <c r="E12" s="10"/>
      <c r="F12" s="56">
        <f t="shared" si="0"/>
        <v>0</v>
      </c>
      <c r="G12" s="1"/>
      <c r="H12" s="1"/>
    </row>
    <row r="13" spans="1:8" s="76" customFormat="1" x14ac:dyDescent="0.2">
      <c r="A13" s="141"/>
      <c r="B13" s="142"/>
      <c r="C13" s="8"/>
      <c r="D13" s="9"/>
      <c r="E13" s="10"/>
      <c r="F13" s="56">
        <f t="shared" si="0"/>
        <v>0</v>
      </c>
      <c r="G13" s="1"/>
      <c r="H13" s="1"/>
    </row>
    <row r="14" spans="1:8" s="76" customFormat="1" x14ac:dyDescent="0.2">
      <c r="A14" s="141"/>
      <c r="B14" s="142"/>
      <c r="C14" s="8"/>
      <c r="D14" s="9"/>
      <c r="E14" s="10"/>
      <c r="F14" s="56">
        <f t="shared" si="0"/>
        <v>0</v>
      </c>
      <c r="G14" s="1"/>
      <c r="H14" s="1"/>
    </row>
    <row r="15" spans="1:8" s="76" customFormat="1" x14ac:dyDescent="0.2">
      <c r="A15" s="141"/>
      <c r="B15" s="142"/>
      <c r="C15" s="8"/>
      <c r="D15" s="9"/>
      <c r="E15" s="10"/>
      <c r="F15" s="56">
        <f t="shared" si="0"/>
        <v>0</v>
      </c>
      <c r="G15" s="1"/>
      <c r="H15" s="1"/>
    </row>
    <row r="16" spans="1:8" s="76" customFormat="1" x14ac:dyDescent="0.2">
      <c r="A16" s="141"/>
      <c r="B16" s="142"/>
      <c r="C16" s="8"/>
      <c r="D16" s="9"/>
      <c r="E16" s="10"/>
      <c r="F16" s="56">
        <f t="shared" si="0"/>
        <v>0</v>
      </c>
      <c r="G16" s="1"/>
      <c r="H16" s="1"/>
    </row>
    <row r="17" spans="1:8" s="76" customFormat="1" x14ac:dyDescent="0.2">
      <c r="A17" s="141"/>
      <c r="B17" s="142"/>
      <c r="C17" s="8"/>
      <c r="D17" s="9"/>
      <c r="E17" s="10"/>
      <c r="F17" s="56">
        <f t="shared" si="0"/>
        <v>0</v>
      </c>
      <c r="G17" s="1"/>
      <c r="H17" s="1"/>
    </row>
    <row r="18" spans="1:8" s="76" customFormat="1" x14ac:dyDescent="0.2">
      <c r="A18" s="141"/>
      <c r="B18" s="142"/>
      <c r="C18" s="8"/>
      <c r="D18" s="9"/>
      <c r="E18" s="10"/>
      <c r="F18" s="56">
        <f t="shared" si="0"/>
        <v>0</v>
      </c>
      <c r="G18" s="1"/>
      <c r="H18" s="1"/>
    </row>
    <row r="19" spans="1:8" s="82" customFormat="1" ht="13.5" customHeight="1" x14ac:dyDescent="0.2">
      <c r="A19" s="143"/>
      <c r="B19" s="142"/>
      <c r="C19" s="8"/>
      <c r="D19" s="9"/>
      <c r="E19" s="10"/>
      <c r="F19" s="56">
        <f t="shared" si="0"/>
        <v>0</v>
      </c>
      <c r="G19" s="39"/>
      <c r="H19" s="39"/>
    </row>
    <row r="20" spans="1:8" s="83" customFormat="1" x14ac:dyDescent="0.2">
      <c r="A20" s="11"/>
      <c r="B20" s="12"/>
      <c r="C20" s="13"/>
      <c r="D20" s="14"/>
      <c r="E20" s="50" t="s">
        <v>12</v>
      </c>
      <c r="F20" s="57">
        <f>SUM(F10:F19)</f>
        <v>0</v>
      </c>
      <c r="G20" s="16"/>
      <c r="H20" s="16"/>
    </row>
    <row r="21" spans="1:8" s="83" customFormat="1" x14ac:dyDescent="0.2">
      <c r="A21" s="40"/>
      <c r="B21" s="41"/>
      <c r="C21" s="42"/>
      <c r="D21" s="43"/>
      <c r="E21" s="50"/>
      <c r="F21" s="44"/>
      <c r="G21" s="16"/>
      <c r="H21" s="16"/>
    </row>
    <row r="22" spans="1:8" x14ac:dyDescent="0.2">
      <c r="A22" s="1" t="s">
        <v>16</v>
      </c>
      <c r="B22" s="15"/>
      <c r="C22" s="15"/>
      <c r="D22" s="15"/>
      <c r="E22" s="15"/>
      <c r="F22" s="15"/>
      <c r="G22" s="15"/>
      <c r="H22" s="15"/>
    </row>
    <row r="23" spans="1:8" ht="76.5" x14ac:dyDescent="0.2">
      <c r="A23" s="58" t="s">
        <v>33</v>
      </c>
      <c r="B23" s="61" t="s">
        <v>31</v>
      </c>
      <c r="C23" s="61" t="s">
        <v>32</v>
      </c>
      <c r="D23" s="53" t="s">
        <v>34</v>
      </c>
      <c r="E23" s="54" t="s">
        <v>30</v>
      </c>
      <c r="F23" s="54" t="s">
        <v>18</v>
      </c>
      <c r="G23" s="55" t="s">
        <v>2</v>
      </c>
    </row>
    <row r="24" spans="1:8" x14ac:dyDescent="0.2">
      <c r="A24" s="144"/>
      <c r="B24" s="35"/>
      <c r="C24" s="35"/>
      <c r="D24" s="36"/>
      <c r="E24" s="10"/>
      <c r="F24" s="9"/>
      <c r="G24" s="56">
        <f>40*IF(B24="Зарубежная",2,IF(B24="Россия/СНГ",1,0))*IF(E24="Да",IF(D24&gt;1,0.5,1),IF(D24&gt;4,0.125,IF(D24&gt;2,(0.5/(D24-1)),0.5)))/IF(F24&gt;1,F24,1)*IF(C24="Устный",1,IF('Данные о сотруднике'!D$8="Да",0.25,0))</f>
        <v>0</v>
      </c>
    </row>
    <row r="25" spans="1:8" x14ac:dyDescent="0.2">
      <c r="A25" s="34"/>
      <c r="B25" s="35"/>
      <c r="C25" s="35"/>
      <c r="D25" s="36"/>
      <c r="E25" s="10"/>
      <c r="F25" s="9"/>
      <c r="G25" s="56">
        <f>40*IF(B25="Зарубежная",2,IF(B25="Россия/СНГ",1,0))*IF(E25="Да",IF(D25&gt;1,0.5,1),IF(D25&gt;4,0.125,IF(D25&gt;2,(0.5/(D25-1)),0.5)))/IF(F25&gt;1,F25,1)*IF(C25="Устный",1,IF('Данные о сотруднике'!D$8="Да",0.25,0))</f>
        <v>0</v>
      </c>
    </row>
    <row r="26" spans="1:8" x14ac:dyDescent="0.2">
      <c r="A26" s="34"/>
      <c r="B26" s="35"/>
      <c r="C26" s="35"/>
      <c r="D26" s="36"/>
      <c r="E26" s="10"/>
      <c r="F26" s="9"/>
      <c r="G26" s="56">
        <f>40*IF(B26="Зарубежная",2,IF(B26="Россия/СНГ",1,0))*IF(E26="Да",IF(D26&gt;1,0.5,1),IF(D26&gt;4,0.125,IF(D26&gt;2,(0.5/(D26-1)),0.5)))/IF(F26&gt;1,F26,1)*IF(C26="Устный",1,IF('Данные о сотруднике'!D$8="Да",0.25,0))</f>
        <v>0</v>
      </c>
    </row>
    <row r="27" spans="1:8" x14ac:dyDescent="0.2">
      <c r="A27" s="34"/>
      <c r="B27" s="35"/>
      <c r="C27" s="35"/>
      <c r="D27" s="36"/>
      <c r="E27" s="10"/>
      <c r="F27" s="9"/>
      <c r="G27" s="56">
        <f>40*IF(B27="Зарубежная",2,IF(B27="Россия/СНГ",1,0))*IF(E27="Да",IF(D27&gt;1,0.5,1),IF(D27&gt;4,0.125,IF(D27&gt;2,(0.5/(D27-1)),0.5)))/IF(F27&gt;1,F27,1)*IF(C27="Устный",1,IF('Данные о сотруднике'!D$8="Да",0.25,0))</f>
        <v>0</v>
      </c>
    </row>
    <row r="28" spans="1:8" x14ac:dyDescent="0.2">
      <c r="A28" s="34"/>
      <c r="B28" s="35"/>
      <c r="C28" s="35"/>
      <c r="D28" s="36"/>
      <c r="E28" s="10"/>
      <c r="F28" s="9"/>
      <c r="G28" s="56">
        <f>40*IF(B28="Зарубежная",2,IF(B28="Россия/СНГ",1,0))*IF(E28="Да",IF(D28&gt;1,0.5,1),IF(D28&gt;4,0.125,IF(D28&gt;2,(0.5/(D28-1)),0.5)))/IF(F28&gt;1,F28,1)*IF(C28="Устный",1,IF('Данные о сотруднике'!D$8="Да",0.25,0))</f>
        <v>0</v>
      </c>
    </row>
    <row r="29" spans="1:8" x14ac:dyDescent="0.2">
      <c r="A29" s="34"/>
      <c r="B29" s="35"/>
      <c r="C29" s="35"/>
      <c r="D29" s="36"/>
      <c r="E29" s="10"/>
      <c r="F29" s="9"/>
      <c r="G29" s="56">
        <f>40*IF(B29="Зарубежная",2,IF(B29="Россия/СНГ",1,0))*IF(E29="Да",IF(D29&gt;1,0.5,1),IF(D29&gt;4,0.125,IF(D29&gt;2,(0.5/(D29-1)),0.5)))/IF(F29&gt;1,F29,1)*IF(C29="Устный",1,IF('Данные о сотруднике'!D$8="Да",0.25,0))</f>
        <v>0</v>
      </c>
    </row>
    <row r="30" spans="1:8" x14ac:dyDescent="0.2">
      <c r="A30" s="34"/>
      <c r="B30" s="35"/>
      <c r="C30" s="35"/>
      <c r="D30" s="36"/>
      <c r="E30" s="10"/>
      <c r="F30" s="9"/>
      <c r="G30" s="56">
        <f>40*IF(B30="Зарубежная",2,IF(B30="Россия/СНГ",1,0))*IF(E30="Да",IF(D30&gt;1,0.5,1),IF(D30&gt;4,0.125,IF(D30&gt;2,(0.5/(D30-1)),0.5)))/IF(F30&gt;1,F30,1)*IF(C30="Устный",1,IF('Данные о сотруднике'!D$8="Да",0.25,0))</f>
        <v>0</v>
      </c>
    </row>
    <row r="31" spans="1:8" x14ac:dyDescent="0.2">
      <c r="A31" s="34"/>
      <c r="B31" s="35"/>
      <c r="C31" s="35"/>
      <c r="D31" s="36"/>
      <c r="E31" s="10"/>
      <c r="F31" s="9"/>
      <c r="G31" s="56">
        <f>40*IF(B31="Зарубежная",2,IF(B31="Россия/СНГ",1,0))*IF(E31="Да",IF(D31&gt;1,0.5,1),IF(D31&gt;4,0.125,IF(D31&gt;2,(0.5/(D31-1)),0.5)))/IF(F31&gt;1,F31,1)*IF(C31="Устный",1,IF('Данные о сотруднике'!D$8="Да",0.25,0))</f>
        <v>0</v>
      </c>
    </row>
    <row r="32" spans="1:8" x14ac:dyDescent="0.2">
      <c r="A32" s="34"/>
      <c r="B32" s="35"/>
      <c r="C32" s="35"/>
      <c r="D32" s="36"/>
      <c r="E32" s="10"/>
      <c r="F32" s="9"/>
      <c r="G32" s="56">
        <f>40*IF(B32="Зарубежная",2,IF(B32="Россия/СНГ",1,0))*IF(E32="Да",IF(D32&gt;1,0.5,1),IF(D32&gt;4,0.125,IF(D32&gt;2,(0.5/(D32-1)),0.5)))/IF(F32&gt;1,F32,1)*IF(C32="Устный",1,IF('Данные о сотруднике'!D$8="Да",0.25,0))</f>
        <v>0</v>
      </c>
    </row>
    <row r="33" spans="1:8" x14ac:dyDescent="0.2">
      <c r="A33" s="34"/>
      <c r="B33" s="35"/>
      <c r="C33" s="35"/>
      <c r="D33" s="36"/>
      <c r="E33" s="10"/>
      <c r="F33" s="9"/>
      <c r="G33" s="56">
        <f>40*IF(B33="Зарубежная",2,IF(B33="Россия/СНГ",1,0))*IF(E33="Да",IF(D33&gt;1,0.5,1),IF(D33&gt;4,0.125,IF(D33&gt;2,(0.5/(D33-1)),0.5)))/IF(F33&gt;1,F33,1)*IF(C33="Устный",1,IF('Данные о сотруднике'!D$8="Да",0.25,0))</f>
        <v>0</v>
      </c>
    </row>
    <row r="34" spans="1:8" x14ac:dyDescent="0.2">
      <c r="A34" s="34"/>
      <c r="B34" s="35"/>
      <c r="C34" s="35"/>
      <c r="D34" s="36"/>
      <c r="E34" s="10"/>
      <c r="F34" s="9"/>
      <c r="G34" s="56">
        <f>40*IF(B34="Зарубежная",2,IF(B34="Россия/СНГ",1,0))*IF(E34="Да",IF(D34&gt;1,0.5,1),IF(D34&gt;4,0.125,IF(D34&gt;2,(0.5/(D34-1)),0.5)))/IF(F34&gt;1,F34,1)*IF(C34="Устный",1,IF('Данные о сотруднике'!D$8="Да",0.25,0))</f>
        <v>0</v>
      </c>
    </row>
    <row r="35" spans="1:8" x14ac:dyDescent="0.2">
      <c r="A35" s="34"/>
      <c r="B35" s="35"/>
      <c r="C35" s="35"/>
      <c r="D35" s="36"/>
      <c r="E35" s="10"/>
      <c r="F35" s="9"/>
      <c r="G35" s="56">
        <f>40*IF(B35="Зарубежная",2,IF(B35="Россия/СНГ",1,0))*IF(E35="Да",IF(D35&gt;1,0.5,1),IF(D35&gt;4,0.125,IF(D35&gt;2,(0.5/(D35-1)),0.5)))/IF(F35&gt;1,F35,1)*IF(C35="Устный",1,IF('Данные о сотруднике'!D$8="Да",0.25,0))</f>
        <v>0</v>
      </c>
    </row>
    <row r="36" spans="1:8" x14ac:dyDescent="0.2">
      <c r="A36" s="34"/>
      <c r="B36" s="35"/>
      <c r="C36" s="35"/>
      <c r="D36" s="36"/>
      <c r="E36" s="10"/>
      <c r="F36" s="9"/>
      <c r="G36" s="56">
        <f>40*IF(B36="Зарубежная",2,IF(B36="Россия/СНГ",1,0))*IF(E36="Да",IF(D36&gt;1,0.5,1),IF(D36&gt;4,0.125,IF(D36&gt;2,(0.5/(D36-1)),0.5)))/IF(F36&gt;1,F36,1)*IF(C36="Устный",1,IF('Данные о сотруднике'!D$8="Да",0.25,0))</f>
        <v>0</v>
      </c>
    </row>
    <row r="37" spans="1:8" x14ac:dyDescent="0.2">
      <c r="A37" s="34"/>
      <c r="B37" s="35"/>
      <c r="C37" s="35"/>
      <c r="D37" s="36"/>
      <c r="E37" s="10"/>
      <c r="F37" s="9"/>
      <c r="G37" s="56">
        <f>40*IF(B37="Зарубежная",2,IF(B37="Россия/СНГ",1,0))*IF(E37="Да",IF(D37&gt;1,0.5,1),IF(D37&gt;4,0.125,IF(D37&gt;2,(0.5/(D37-1)),0.5)))/IF(F37&gt;1,F37,1)*IF(C37="Устный",1,IF('Данные о сотруднике'!D$8="Да",0.25,0))</f>
        <v>0</v>
      </c>
    </row>
    <row r="38" spans="1:8" x14ac:dyDescent="0.2">
      <c r="A38" s="34"/>
      <c r="B38" s="35"/>
      <c r="C38" s="35"/>
      <c r="D38" s="36"/>
      <c r="E38" s="10"/>
      <c r="F38" s="9"/>
      <c r="G38" s="56">
        <f>40*IF(B38="Зарубежная",2,IF(B38="Россия/СНГ",1,0))*IF(E38="Да",IF(D38&gt;1,0.5,1),IF(D38&gt;4,0.125,IF(D38&gt;2,(0.5/(D38-1)),0.5)))/IF(F38&gt;1,F38,1)*IF(C38="Устный",1,IF('Данные о сотруднике'!D$8="Да",0.25,0))</f>
        <v>0</v>
      </c>
    </row>
    <row r="39" spans="1:8" x14ac:dyDescent="0.2">
      <c r="A39" s="15"/>
      <c r="B39" s="15"/>
      <c r="C39" s="15"/>
      <c r="D39" s="15"/>
      <c r="E39" s="15"/>
      <c r="F39" s="50" t="s">
        <v>12</v>
      </c>
      <c r="G39" s="66">
        <f>SUM(G24:G38)</f>
        <v>0</v>
      </c>
    </row>
    <row r="40" spans="1:8" ht="12.75" customHeight="1" x14ac:dyDescent="0.2">
      <c r="A40" s="15" t="s">
        <v>14</v>
      </c>
      <c r="B40" s="15"/>
      <c r="C40" s="15"/>
      <c r="D40" s="15"/>
      <c r="E40" s="15"/>
      <c r="F40" s="15"/>
      <c r="G40" s="15"/>
      <c r="H40" s="15"/>
    </row>
    <row r="41" spans="1:8" ht="12.75" customHeight="1" x14ac:dyDescent="0.2">
      <c r="A41" s="15"/>
      <c r="B41" s="15"/>
      <c r="C41" s="15"/>
      <c r="D41" s="15"/>
      <c r="E41" s="15"/>
      <c r="F41" s="15"/>
      <c r="G41" s="15"/>
      <c r="H41" s="15"/>
    </row>
    <row r="42" spans="1:8" ht="15" customHeight="1" x14ac:dyDescent="0.2">
      <c r="A42" s="15" t="s">
        <v>4</v>
      </c>
      <c r="B42" s="52"/>
      <c r="C42" s="52"/>
      <c r="D42" s="52"/>
      <c r="E42" s="52"/>
      <c r="F42" s="52"/>
      <c r="G42" s="52"/>
      <c r="H42" s="52"/>
    </row>
    <row r="43" spans="1:8" ht="12.75" customHeight="1" x14ac:dyDescent="0.2">
      <c r="C43" s="80"/>
      <c r="D43" s="80"/>
      <c r="E43" s="80"/>
    </row>
    <row r="44" spans="1:8" ht="15.75" customHeight="1" x14ac:dyDescent="0.2"/>
    <row r="45" spans="1:8" ht="15.6" customHeight="1" x14ac:dyDescent="0.2"/>
  </sheetData>
  <sheetProtection algorithmName="SHA-512" hashValue="ybN9ej2GBOBqrGYLiebioEja2/z4jxdSgYlIZPO3hm4bM7y5yFVgzRUIr9PXRKjugBiVeTtufC6rFs1opE4Vpg==" saltValue="tqs4DsssbsrloSZIzyHA4Q==" spinCount="100000" sheet="1"/>
  <phoneticPr fontId="0" type="noConversion"/>
  <dataValidations count="7">
    <dataValidation type="whole" allowBlank="1" showInputMessage="1" showErrorMessage="1" errorTitle="Введено недопустимое значение" error="Введите целое число авторов публикации" sqref="D24:D38 C10:C21" xr:uid="{00000000-0002-0000-0300-000000000000}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E24:E38 E10:E19" xr:uid="{00000000-0002-0000-0300-000001000000}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Россия/СНГ; Зарубежная" prompt="Выберите из списка или введите одно из значений: Россия/СНГ; Зарубежная" sqref="B24:B38" xr:uid="{00000000-0002-0000-0300-000002000000}">
      <formula1>"Россия/СНГ, Зарубежная"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Устный; Стендовый" prompt="Выберите из списка или введите одно из значений: Устный; Стендовый" sqref="C24:C38" xr:uid="{00000000-0002-0000-0300-000003000000}">
      <formula1>"Устный, Стендовый"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F24:F38 D10:D21" xr:uid="{00000000-0002-0000-0300-000004000000}">
      <formula1>1</formula1>
      <formula2>100</formula2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; Q3; Q4; Q/S" prompt="Выберите из списка или введите одно из значений: Q1; Q2; Q3; Q4; Q/S" sqref="B20:B21" xr:uid="{00000000-0002-0000-0300-000006000000}">
      <formula1>"Q1, Q2, Q3, Q4, Q/S"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Q1; Q2" prompt="Выберите из списка или введите одно из значений: Q1; Q2" sqref="B10:B19" xr:uid="{00000000-0002-0000-0300-000007000000}">
      <formula1>"Q1, Q2"</formula1>
    </dataValidation>
  </dataValidations>
  <pageMargins left="0.75" right="0.75" top="1" bottom="1" header="0.51180555555555551" footer="0.51180555555555551"/>
  <pageSetup paperSize="9" scale="5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zoomScaleNormal="100" zoomScaleSheetLayoutView="100" workbookViewId="0">
      <selection activeCell="J8" sqref="J8"/>
    </sheetView>
  </sheetViews>
  <sheetFormatPr defaultColWidth="8.7109375" defaultRowHeight="12.75" x14ac:dyDescent="0.2"/>
  <cols>
    <col min="1" max="1" width="38.42578125" style="75" customWidth="1"/>
    <col min="2" max="2" width="16" style="75" customWidth="1"/>
    <col min="3" max="3" width="12.85546875" style="75" customWidth="1"/>
    <col min="4" max="4" width="12.42578125" style="75" customWidth="1"/>
    <col min="5" max="5" width="12.85546875" style="75" customWidth="1"/>
    <col min="6" max="6" width="36" style="75" customWidth="1"/>
    <col min="7" max="7" width="9.5703125" style="76" bestFit="1" customWidth="1"/>
    <col min="8" max="16384" width="8.7109375" style="75"/>
  </cols>
  <sheetData>
    <row r="1" spans="1:7" ht="17.25" customHeight="1" x14ac:dyDescent="0.2">
      <c r="A1" s="94"/>
      <c r="B1" s="15"/>
      <c r="C1" s="71" t="s">
        <v>86</v>
      </c>
      <c r="D1" s="95"/>
      <c r="E1" s="94"/>
      <c r="F1" s="94"/>
      <c r="G1" s="96"/>
    </row>
    <row r="2" spans="1:7" ht="14.25" customHeight="1" x14ac:dyDescent="0.2">
      <c r="A2" s="94"/>
      <c r="B2" s="97"/>
      <c r="C2" s="94"/>
      <c r="D2" s="96"/>
      <c r="E2" s="94"/>
      <c r="F2" s="94"/>
      <c r="G2" s="96"/>
    </row>
    <row r="3" spans="1:7" ht="14.25" customHeight="1" x14ac:dyDescent="0.2">
      <c r="A3" s="94"/>
      <c r="B3" s="15"/>
      <c r="C3" s="31" t="s">
        <v>46</v>
      </c>
      <c r="D3" s="98"/>
      <c r="E3" s="94"/>
      <c r="F3" s="94"/>
      <c r="G3" s="96"/>
    </row>
    <row r="4" spans="1:7" ht="14.25" customHeight="1" x14ac:dyDescent="0.2">
      <c r="A4" s="94"/>
      <c r="B4" s="94"/>
      <c r="C4" s="94"/>
      <c r="D4" s="96"/>
      <c r="E4" s="94"/>
      <c r="F4" s="94"/>
      <c r="G4" s="96"/>
    </row>
    <row r="5" spans="1:7" ht="15" customHeight="1" x14ac:dyDescent="0.2">
      <c r="A5" s="4" t="str">
        <f>'Данные о сотруднике'!A5:C5&amp;" "&amp;'Данные о сотруднике'!D5</f>
        <v xml:space="preserve">Название лаборатории:  </v>
      </c>
      <c r="B5" s="5"/>
      <c r="C5" s="5"/>
      <c r="D5" s="99"/>
      <c r="E5" s="94"/>
      <c r="F5" s="94"/>
      <c r="G5" s="96"/>
    </row>
    <row r="6" spans="1:7" ht="14.25" customHeight="1" x14ac:dyDescent="0.2">
      <c r="A6" s="4" t="str">
        <f>'Данные о сотруднике'!A6:C6&amp;" "&amp;'Данные о сотруднике'!D6</f>
        <v xml:space="preserve">ФИО сотрудника: </v>
      </c>
      <c r="B6" s="5"/>
      <c r="C6" s="5"/>
      <c r="D6" s="99"/>
      <c r="E6" s="94"/>
      <c r="F6" s="94"/>
      <c r="G6" s="96"/>
    </row>
    <row r="7" spans="1:7" x14ac:dyDescent="0.2">
      <c r="A7" s="94"/>
      <c r="B7" s="94"/>
      <c r="C7" s="94"/>
      <c r="D7" s="94"/>
      <c r="E7" s="94"/>
      <c r="F7" s="94"/>
      <c r="G7" s="96"/>
    </row>
    <row r="8" spans="1:7" ht="81.75" customHeight="1" x14ac:dyDescent="0.2">
      <c r="A8" s="53" t="s">
        <v>37</v>
      </c>
      <c r="B8" s="54" t="s">
        <v>38</v>
      </c>
      <c r="C8" s="54" t="s">
        <v>39</v>
      </c>
      <c r="D8" s="54" t="s">
        <v>34</v>
      </c>
      <c r="E8" s="54" t="s">
        <v>18</v>
      </c>
      <c r="F8" s="54" t="s">
        <v>20</v>
      </c>
      <c r="G8" s="55" t="s">
        <v>2</v>
      </c>
    </row>
    <row r="9" spans="1:7" x14ac:dyDescent="0.2">
      <c r="A9" s="90"/>
      <c r="B9" s="91"/>
      <c r="C9" s="91"/>
      <c r="D9" s="91"/>
      <c r="E9" s="91"/>
      <c r="F9" s="10"/>
      <c r="G9" s="56">
        <f>IF(B9="Патент",200,IF(B9="Ноу-хау",100,0))/IF(C9&gt;1,C9,1)/IF(D9&gt;4,5,IF(D9&gt;1,D9,1))/IF(E9&gt;1,E9,1)*IF(F9="Да",1,0.75)</f>
        <v>0</v>
      </c>
    </row>
    <row r="10" spans="1:7" x14ac:dyDescent="0.2">
      <c r="A10" s="90"/>
      <c r="B10" s="91"/>
      <c r="C10" s="91"/>
      <c r="D10" s="91"/>
      <c r="E10" s="91"/>
      <c r="F10" s="10"/>
      <c r="G10" s="56">
        <f t="shared" ref="G10:G19" si="0">IF(B10="Патент",200,IF(B10="Ноу-хау",100,0))/IF(C10&gt;1,C10,1)/IF(D10&gt;4,5,IF(D10&gt;1,D10,1))/IF(E10&gt;1,E10,1)*IF(F10="Да",1,0.75)</f>
        <v>0</v>
      </c>
    </row>
    <row r="11" spans="1:7" x14ac:dyDescent="0.2">
      <c r="A11" s="90"/>
      <c r="B11" s="91"/>
      <c r="C11" s="91"/>
      <c r="D11" s="91"/>
      <c r="E11" s="91"/>
      <c r="F11" s="10"/>
      <c r="G11" s="56">
        <f t="shared" si="0"/>
        <v>0</v>
      </c>
    </row>
    <row r="12" spans="1:7" x14ac:dyDescent="0.2">
      <c r="A12" s="90"/>
      <c r="B12" s="91"/>
      <c r="C12" s="91"/>
      <c r="D12" s="91"/>
      <c r="E12" s="91"/>
      <c r="F12" s="10"/>
      <c r="G12" s="56">
        <f t="shared" si="0"/>
        <v>0</v>
      </c>
    </row>
    <row r="13" spans="1:7" x14ac:dyDescent="0.2">
      <c r="A13" s="90"/>
      <c r="B13" s="91"/>
      <c r="C13" s="91"/>
      <c r="D13" s="91"/>
      <c r="E13" s="91"/>
      <c r="F13" s="10"/>
      <c r="G13" s="56">
        <f t="shared" si="0"/>
        <v>0</v>
      </c>
    </row>
    <row r="14" spans="1:7" x14ac:dyDescent="0.2">
      <c r="A14" s="90"/>
      <c r="B14" s="91"/>
      <c r="C14" s="91"/>
      <c r="D14" s="91"/>
      <c r="E14" s="91"/>
      <c r="F14" s="10"/>
      <c r="G14" s="56">
        <f t="shared" si="0"/>
        <v>0</v>
      </c>
    </row>
    <row r="15" spans="1:7" x14ac:dyDescent="0.2">
      <c r="A15" s="90"/>
      <c r="B15" s="91"/>
      <c r="C15" s="91"/>
      <c r="D15" s="91"/>
      <c r="E15" s="91"/>
      <c r="F15" s="10"/>
      <c r="G15" s="56">
        <f t="shared" si="0"/>
        <v>0</v>
      </c>
    </row>
    <row r="16" spans="1:7" x14ac:dyDescent="0.2">
      <c r="A16" s="90"/>
      <c r="B16" s="91"/>
      <c r="C16" s="91"/>
      <c r="D16" s="91"/>
      <c r="E16" s="91"/>
      <c r="F16" s="10"/>
      <c r="G16" s="56">
        <f t="shared" si="0"/>
        <v>0</v>
      </c>
    </row>
    <row r="17" spans="1:8" x14ac:dyDescent="0.2">
      <c r="A17" s="90"/>
      <c r="B17" s="91"/>
      <c r="C17" s="91"/>
      <c r="D17" s="91"/>
      <c r="E17" s="91"/>
      <c r="F17" s="10"/>
      <c r="G17" s="56">
        <f t="shared" si="0"/>
        <v>0</v>
      </c>
    </row>
    <row r="18" spans="1:8" x14ac:dyDescent="0.2">
      <c r="A18" s="90"/>
      <c r="B18" s="91"/>
      <c r="C18" s="91"/>
      <c r="D18" s="91"/>
      <c r="E18" s="91"/>
      <c r="F18" s="146"/>
      <c r="G18" s="56">
        <f t="shared" si="0"/>
        <v>0</v>
      </c>
    </row>
    <row r="19" spans="1:8" s="82" customFormat="1" ht="12.75" customHeight="1" x14ac:dyDescent="0.2">
      <c r="A19" s="29"/>
      <c r="B19" s="29"/>
      <c r="C19" s="29"/>
      <c r="D19" s="29"/>
      <c r="E19" s="29"/>
      <c r="F19" s="10"/>
      <c r="G19" s="56">
        <f t="shared" si="0"/>
        <v>0</v>
      </c>
    </row>
    <row r="20" spans="1:8" ht="13.5" customHeight="1" x14ac:dyDescent="0.2">
      <c r="A20" s="100"/>
      <c r="B20" s="15"/>
      <c r="C20" s="15"/>
      <c r="D20" s="15"/>
      <c r="E20" s="100"/>
      <c r="F20" s="50" t="s">
        <v>12</v>
      </c>
      <c r="G20" s="57">
        <f>SUM(G9:G19)</f>
        <v>0</v>
      </c>
      <c r="H20" s="93"/>
    </row>
    <row r="21" spans="1:8" ht="15.75" x14ac:dyDescent="0.25">
      <c r="A21" s="100"/>
      <c r="B21" s="15"/>
      <c r="C21" s="15"/>
      <c r="D21" s="15"/>
      <c r="E21" s="100"/>
      <c r="F21" s="100"/>
      <c r="G21" s="101"/>
      <c r="H21" s="93"/>
    </row>
    <row r="22" spans="1:8" ht="15" customHeight="1" x14ac:dyDescent="0.25">
      <c r="A22" s="102" t="s">
        <v>63</v>
      </c>
      <c r="B22" s="103"/>
      <c r="C22" s="103"/>
      <c r="D22" s="103"/>
      <c r="E22" s="104"/>
      <c r="F22" s="100"/>
      <c r="G22" s="101"/>
      <c r="H22" s="93"/>
    </row>
    <row r="23" spans="1:8" x14ac:dyDescent="0.2">
      <c r="A23" s="104"/>
      <c r="B23" s="104"/>
      <c r="C23" s="104"/>
      <c r="D23" s="104"/>
      <c r="E23" s="104"/>
      <c r="F23" s="15"/>
      <c r="G23" s="1"/>
    </row>
    <row r="24" spans="1:8" ht="15" customHeight="1" x14ac:dyDescent="0.2">
      <c r="A24" s="103" t="s">
        <v>7</v>
      </c>
      <c r="B24" s="105"/>
      <c r="C24" s="105"/>
      <c r="D24" s="106"/>
      <c r="E24" s="107"/>
      <c r="F24" s="52"/>
      <c r="G24" s="49"/>
    </row>
    <row r="25" spans="1:8" x14ac:dyDescent="0.2">
      <c r="A25" s="77"/>
      <c r="B25" s="77"/>
      <c r="C25" s="77"/>
      <c r="D25" s="77"/>
      <c r="E25" s="77"/>
    </row>
    <row r="42" spans="2:4" ht="15" x14ac:dyDescent="0.2">
      <c r="B42" s="92"/>
      <c r="C42" s="92"/>
      <c r="D42" s="92"/>
    </row>
    <row r="43" spans="2:4" ht="15" x14ac:dyDescent="0.2">
      <c r="B43" s="92"/>
      <c r="C43" s="92"/>
      <c r="D43" s="92"/>
    </row>
    <row r="44" spans="2:4" ht="15" x14ac:dyDescent="0.2">
      <c r="B44" s="92"/>
      <c r="C44" s="92"/>
      <c r="D44" s="92"/>
    </row>
  </sheetData>
  <sheetProtection algorithmName="SHA-512" hashValue="geo/C3OjEmv061TMjwnvqrx3uKj2L048SqsW2EkN1Tsc/Kf+Jqciv5RjtR7w1ix+bz/c155BDSgtrIZT8+YO9A==" saltValue="tkIUL0aXUJtNdG7gGobiDQ==" spinCount="100000" sheet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Патент; Ноу-хау" prompt="Выберите из списка или введите одно из значений: Патент; Ноу-хау" sqref="B9:B19" xr:uid="{00000000-0002-0000-0400-000000000000}">
      <formula1>"Патент, Ноу-хау"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F9:F19" xr:uid="{00000000-0002-0000-0400-000001000000}">
      <formula1>"Да, Нет"</formula1>
    </dataValidation>
  </dataValidations>
  <pageMargins left="0.7" right="0.54652777777777772" top="0.75" bottom="0.75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zoomScaleNormal="100" zoomScaleSheetLayoutView="100" workbookViewId="0">
      <selection activeCell="K14" sqref="K14"/>
    </sheetView>
  </sheetViews>
  <sheetFormatPr defaultColWidth="8.7109375" defaultRowHeight="12.75" x14ac:dyDescent="0.2"/>
  <cols>
    <col min="1" max="2" width="26.28515625" style="75" customWidth="1"/>
    <col min="3" max="3" width="19.42578125" style="75" customWidth="1"/>
    <col min="4" max="4" width="14.28515625" style="75" customWidth="1"/>
    <col min="5" max="5" width="11.28515625" style="75" customWidth="1"/>
    <col min="6" max="6" width="14.7109375" style="75" customWidth="1"/>
    <col min="7" max="16384" width="8.7109375" style="75"/>
  </cols>
  <sheetData>
    <row r="1" spans="1:6" ht="17.25" customHeight="1" x14ac:dyDescent="0.25">
      <c r="A1" s="15"/>
      <c r="B1" s="23" t="s">
        <v>86</v>
      </c>
      <c r="C1" s="15"/>
      <c r="D1" s="114"/>
      <c r="E1" s="108"/>
    </row>
    <row r="2" spans="1:6" ht="15" x14ac:dyDescent="0.2">
      <c r="A2" s="15"/>
      <c r="B2" s="15"/>
      <c r="C2" s="100"/>
      <c r="D2" s="15"/>
    </row>
    <row r="3" spans="1:6" x14ac:dyDescent="0.2">
      <c r="A3" s="15"/>
      <c r="B3" s="2" t="s">
        <v>43</v>
      </c>
      <c r="C3" s="33"/>
      <c r="D3" s="33"/>
      <c r="E3" s="86"/>
      <c r="F3" s="86"/>
    </row>
    <row r="4" spans="1:6" x14ac:dyDescent="0.2">
      <c r="A4" s="15"/>
      <c r="B4" s="15"/>
      <c r="C4" s="2"/>
      <c r="D4" s="27"/>
      <c r="E4" s="87"/>
    </row>
    <row r="5" spans="1:6" x14ac:dyDescent="0.2">
      <c r="A5" s="4" t="str">
        <f>'Данные о сотруднике'!A5:C5&amp;" "&amp;'Данные о сотруднике'!D5</f>
        <v xml:space="preserve">Название лаборатории:  </v>
      </c>
      <c r="B5" s="4"/>
      <c r="C5" s="5"/>
      <c r="D5" s="99"/>
      <c r="E5" s="89"/>
      <c r="F5" s="89"/>
    </row>
    <row r="6" spans="1:6" x14ac:dyDescent="0.2">
      <c r="A6" s="4" t="str">
        <f>'Данные о сотруднике'!A6:C6&amp;" "&amp;'Данные о сотруднике'!D6</f>
        <v xml:space="preserve">ФИО сотрудника: </v>
      </c>
      <c r="B6" s="4"/>
      <c r="C6" s="5"/>
      <c r="D6" s="99"/>
      <c r="E6" s="89"/>
      <c r="F6" s="89"/>
    </row>
    <row r="7" spans="1:6" x14ac:dyDescent="0.2">
      <c r="A7" s="4"/>
      <c r="B7" s="4"/>
      <c r="C7" s="5"/>
      <c r="D7" s="99"/>
      <c r="E7" s="89"/>
      <c r="F7" s="89"/>
    </row>
    <row r="8" spans="1:6" x14ac:dyDescent="0.2">
      <c r="A8" s="1" t="s">
        <v>43</v>
      </c>
      <c r="B8" s="15"/>
      <c r="C8" s="45"/>
      <c r="D8" s="33"/>
      <c r="E8" s="86"/>
      <c r="F8" s="86"/>
    </row>
    <row r="9" spans="1:6" ht="63.75" x14ac:dyDescent="0.2">
      <c r="A9" s="115" t="s">
        <v>41</v>
      </c>
      <c r="B9" s="115" t="s">
        <v>42</v>
      </c>
      <c r="C9" s="115" t="s">
        <v>40</v>
      </c>
      <c r="D9" s="116" t="s">
        <v>5</v>
      </c>
    </row>
    <row r="10" spans="1:6" ht="14.25" customHeight="1" x14ac:dyDescent="0.2">
      <c r="A10" s="145"/>
      <c r="B10" s="109"/>
      <c r="C10" s="109"/>
      <c r="D10" s="117">
        <f>IF(B10="Кандидатская диссертация",100,IF(B10="Дипломная работа",40,IF(B10="Курсовая работа",20,0)))/IF(C10&gt;1,C10,1)</f>
        <v>0</v>
      </c>
    </row>
    <row r="11" spans="1:6" x14ac:dyDescent="0.2">
      <c r="A11" s="109"/>
      <c r="B11" s="109"/>
      <c r="C11" s="109"/>
      <c r="D11" s="117">
        <f t="shared" ref="D11:D19" si="0">IF(B11="Кандидатская диссертация",100,IF(B11="Дипломная работа",40,IF(B11="Курсовая работа",20,0)))/IF(C11&gt;1,C11,1)</f>
        <v>0</v>
      </c>
    </row>
    <row r="12" spans="1:6" x14ac:dyDescent="0.2">
      <c r="A12" s="109"/>
      <c r="B12" s="109"/>
      <c r="C12" s="109"/>
      <c r="D12" s="117">
        <f t="shared" si="0"/>
        <v>0</v>
      </c>
    </row>
    <row r="13" spans="1:6" x14ac:dyDescent="0.2">
      <c r="A13" s="109"/>
      <c r="B13" s="109"/>
      <c r="C13" s="109"/>
      <c r="D13" s="117">
        <f t="shared" si="0"/>
        <v>0</v>
      </c>
    </row>
    <row r="14" spans="1:6" x14ac:dyDescent="0.2">
      <c r="A14" s="109"/>
      <c r="B14" s="109"/>
      <c r="C14" s="109"/>
      <c r="D14" s="117">
        <f t="shared" si="0"/>
        <v>0</v>
      </c>
    </row>
    <row r="15" spans="1:6" x14ac:dyDescent="0.2">
      <c r="A15" s="109"/>
      <c r="B15" s="109"/>
      <c r="C15" s="109"/>
      <c r="D15" s="117">
        <f t="shared" si="0"/>
        <v>0</v>
      </c>
    </row>
    <row r="16" spans="1:6" x14ac:dyDescent="0.2">
      <c r="A16" s="109"/>
      <c r="B16" s="109"/>
      <c r="C16" s="109"/>
      <c r="D16" s="117">
        <f t="shared" si="0"/>
        <v>0</v>
      </c>
    </row>
    <row r="17" spans="1:6" x14ac:dyDescent="0.2">
      <c r="A17" s="109"/>
      <c r="B17" s="109"/>
      <c r="C17" s="109"/>
      <c r="D17" s="117">
        <f t="shared" si="0"/>
        <v>0</v>
      </c>
    </row>
    <row r="18" spans="1:6" x14ac:dyDescent="0.2">
      <c r="A18" s="109"/>
      <c r="B18" s="109"/>
      <c r="C18" s="109"/>
      <c r="D18" s="117">
        <f t="shared" si="0"/>
        <v>0</v>
      </c>
    </row>
    <row r="19" spans="1:6" x14ac:dyDescent="0.2">
      <c r="A19" s="109"/>
      <c r="B19" s="109"/>
      <c r="C19" s="109"/>
      <c r="D19" s="117">
        <f t="shared" si="0"/>
        <v>0</v>
      </c>
    </row>
    <row r="20" spans="1:6" x14ac:dyDescent="0.2">
      <c r="A20" s="118"/>
      <c r="B20" s="118"/>
      <c r="C20" s="50" t="s">
        <v>12</v>
      </c>
      <c r="D20" s="67">
        <f>SUM(D10:D19)</f>
        <v>0</v>
      </c>
      <c r="F20" s="112"/>
    </row>
    <row r="21" spans="1:6" x14ac:dyDescent="0.2">
      <c r="A21" s="118"/>
      <c r="B21" s="118"/>
      <c r="C21" s="50"/>
      <c r="D21" s="51"/>
      <c r="F21" s="112"/>
    </row>
    <row r="22" spans="1:6" x14ac:dyDescent="0.2">
      <c r="A22" s="1" t="s">
        <v>45</v>
      </c>
      <c r="B22" s="15"/>
      <c r="C22" s="45"/>
      <c r="D22" s="33"/>
      <c r="E22" s="86"/>
      <c r="F22" s="86"/>
    </row>
    <row r="23" spans="1:6" ht="51" x14ac:dyDescent="0.2">
      <c r="A23" s="115" t="s">
        <v>89</v>
      </c>
      <c r="B23" s="115" t="s">
        <v>44</v>
      </c>
      <c r="C23" s="115" t="s">
        <v>40</v>
      </c>
      <c r="D23" s="116" t="s">
        <v>5</v>
      </c>
      <c r="E23" s="86"/>
      <c r="F23" s="86"/>
    </row>
    <row r="24" spans="1:6" x14ac:dyDescent="0.2">
      <c r="A24" s="113"/>
      <c r="B24" s="113"/>
      <c r="C24" s="113"/>
      <c r="D24" s="117">
        <f>IF(B24="Аспирант",20,IF(B24="Соискатель",60,0))/IF(C24&gt;1,C24,1)</f>
        <v>0</v>
      </c>
      <c r="E24" s="86"/>
      <c r="F24" s="86"/>
    </row>
    <row r="25" spans="1:6" x14ac:dyDescent="0.2">
      <c r="A25" s="113"/>
      <c r="B25" s="113"/>
      <c r="C25" s="113"/>
      <c r="D25" s="117">
        <f t="shared" ref="D25:D33" si="1">IF(B25="Аспирант",20,IF(B25="Соискатель",60,0))/IF(C25&gt;1,C25,1)</f>
        <v>0</v>
      </c>
      <c r="E25" s="86"/>
      <c r="F25" s="86"/>
    </row>
    <row r="26" spans="1:6" x14ac:dyDescent="0.2">
      <c r="A26" s="113"/>
      <c r="B26" s="113"/>
      <c r="C26" s="113"/>
      <c r="D26" s="117">
        <f t="shared" si="1"/>
        <v>0</v>
      </c>
      <c r="E26" s="86"/>
      <c r="F26" s="86"/>
    </row>
    <row r="27" spans="1:6" x14ac:dyDescent="0.2">
      <c r="A27" s="113"/>
      <c r="B27" s="113"/>
      <c r="C27" s="113"/>
      <c r="D27" s="117">
        <f t="shared" si="1"/>
        <v>0</v>
      </c>
      <c r="E27" s="86"/>
      <c r="F27" s="86"/>
    </row>
    <row r="28" spans="1:6" x14ac:dyDescent="0.2">
      <c r="A28" s="113"/>
      <c r="B28" s="113"/>
      <c r="C28" s="113"/>
      <c r="D28" s="117">
        <f t="shared" si="1"/>
        <v>0</v>
      </c>
      <c r="E28" s="86"/>
      <c r="F28" s="86"/>
    </row>
    <row r="29" spans="1:6" x14ac:dyDescent="0.2">
      <c r="A29" s="113"/>
      <c r="B29" s="113"/>
      <c r="C29" s="113"/>
      <c r="D29" s="117">
        <f t="shared" si="1"/>
        <v>0</v>
      </c>
      <c r="E29" s="86"/>
      <c r="F29" s="86"/>
    </row>
    <row r="30" spans="1:6" x14ac:dyDescent="0.2">
      <c r="A30" s="113"/>
      <c r="B30" s="113"/>
      <c r="C30" s="113"/>
      <c r="D30" s="117">
        <f t="shared" si="1"/>
        <v>0</v>
      </c>
      <c r="E30" s="86"/>
      <c r="F30" s="86"/>
    </row>
    <row r="31" spans="1:6" x14ac:dyDescent="0.2">
      <c r="A31" s="113"/>
      <c r="B31" s="113"/>
      <c r="C31" s="113"/>
      <c r="D31" s="117">
        <f t="shared" si="1"/>
        <v>0</v>
      </c>
      <c r="E31" s="86"/>
      <c r="F31" s="86"/>
    </row>
    <row r="32" spans="1:6" x14ac:dyDescent="0.2">
      <c r="A32" s="113"/>
      <c r="B32" s="113"/>
      <c r="C32" s="113"/>
      <c r="D32" s="117">
        <f t="shared" si="1"/>
        <v>0</v>
      </c>
      <c r="E32" s="86"/>
      <c r="F32" s="86"/>
    </row>
    <row r="33" spans="1:6" x14ac:dyDescent="0.2">
      <c r="A33" s="113"/>
      <c r="B33" s="113"/>
      <c r="C33" s="113"/>
      <c r="D33" s="117">
        <f t="shared" si="1"/>
        <v>0</v>
      </c>
    </row>
    <row r="34" spans="1:6" x14ac:dyDescent="0.2">
      <c r="A34" s="118"/>
      <c r="B34" s="118"/>
      <c r="C34" s="50" t="s">
        <v>12</v>
      </c>
      <c r="D34" s="67">
        <f>IF(SUM(D24:D33)&gt;60,60,SUM(D24:D33))</f>
        <v>0</v>
      </c>
      <c r="F34" s="112"/>
    </row>
    <row r="35" spans="1:6" ht="16.5" customHeight="1" x14ac:dyDescent="0.2">
      <c r="A35" s="118"/>
      <c r="B35" s="118"/>
      <c r="C35" s="118"/>
      <c r="D35" s="118"/>
      <c r="E35" s="111"/>
      <c r="F35" s="111"/>
    </row>
    <row r="36" spans="1:6" x14ac:dyDescent="0.2">
      <c r="A36" s="102" t="s">
        <v>63</v>
      </c>
      <c r="B36" s="15"/>
      <c r="C36" s="15"/>
      <c r="D36" s="118"/>
      <c r="E36" s="111"/>
      <c r="F36" s="111"/>
    </row>
    <row r="37" spans="1:6" x14ac:dyDescent="0.2">
      <c r="A37" s="15"/>
      <c r="B37" s="15"/>
      <c r="C37" s="15"/>
      <c r="D37" s="118"/>
      <c r="E37" s="111"/>
      <c r="F37" s="111"/>
    </row>
    <row r="38" spans="1:6" x14ac:dyDescent="0.2">
      <c r="A38" s="32" t="s">
        <v>4</v>
      </c>
      <c r="B38" s="46"/>
      <c r="C38" s="52"/>
      <c r="D38" s="119"/>
      <c r="E38" s="111"/>
      <c r="F38" s="111"/>
    </row>
    <row r="39" spans="1:6" x14ac:dyDescent="0.2">
      <c r="A39" s="111"/>
      <c r="B39" s="111"/>
      <c r="C39" s="111"/>
      <c r="D39" s="111"/>
      <c r="E39" s="111"/>
      <c r="F39" s="111"/>
    </row>
    <row r="40" spans="1:6" x14ac:dyDescent="0.2">
      <c r="A40" s="111"/>
      <c r="B40" s="111"/>
      <c r="C40" s="111"/>
      <c r="D40" s="111"/>
      <c r="E40" s="111"/>
      <c r="F40" s="111"/>
    </row>
    <row r="41" spans="1:6" x14ac:dyDescent="0.2">
      <c r="A41" s="111"/>
      <c r="B41" s="111"/>
      <c r="C41" s="111"/>
      <c r="D41" s="111"/>
      <c r="E41" s="111"/>
      <c r="F41" s="111"/>
    </row>
    <row r="42" spans="1:6" x14ac:dyDescent="0.2">
      <c r="A42" s="111"/>
      <c r="B42" s="111"/>
      <c r="C42" s="111"/>
      <c r="D42" s="111"/>
      <c r="E42" s="111"/>
      <c r="F42" s="111"/>
    </row>
    <row r="43" spans="1:6" x14ac:dyDescent="0.2">
      <c r="A43" s="111"/>
      <c r="B43" s="111"/>
      <c r="C43" s="111"/>
      <c r="D43" s="111"/>
      <c r="E43" s="111"/>
      <c r="F43" s="111"/>
    </row>
    <row r="44" spans="1:6" x14ac:dyDescent="0.2">
      <c r="A44" s="111"/>
      <c r="B44" s="111"/>
      <c r="C44" s="111"/>
      <c r="D44" s="111"/>
      <c r="E44" s="111"/>
      <c r="F44" s="111"/>
    </row>
    <row r="45" spans="1:6" x14ac:dyDescent="0.2">
      <c r="A45" s="111"/>
      <c r="B45" s="111"/>
      <c r="C45" s="111"/>
      <c r="D45" s="111"/>
      <c r="E45" s="111"/>
      <c r="F45" s="111"/>
    </row>
    <row r="46" spans="1:6" x14ac:dyDescent="0.2">
      <c r="A46" s="111"/>
      <c r="B46" s="111"/>
      <c r="C46" s="111"/>
      <c r="D46" s="111"/>
      <c r="E46" s="111"/>
      <c r="F46" s="111"/>
    </row>
    <row r="47" spans="1:6" x14ac:dyDescent="0.2">
      <c r="A47" s="111"/>
      <c r="B47" s="111"/>
      <c r="C47" s="111"/>
      <c r="D47" s="111"/>
      <c r="E47" s="111"/>
      <c r="F47" s="111"/>
    </row>
    <row r="48" spans="1:6" x14ac:dyDescent="0.2">
      <c r="A48" s="111"/>
      <c r="B48" s="111"/>
      <c r="C48" s="111"/>
      <c r="D48" s="111"/>
      <c r="E48" s="111"/>
      <c r="F48" s="111"/>
    </row>
    <row r="49" spans="1:6" x14ac:dyDescent="0.2">
      <c r="A49" s="111"/>
      <c r="B49" s="111"/>
      <c r="C49" s="111"/>
      <c r="D49" s="111"/>
      <c r="E49" s="111"/>
      <c r="F49" s="111"/>
    </row>
    <row r="50" spans="1:6" x14ac:dyDescent="0.2">
      <c r="A50" s="111"/>
      <c r="B50" s="111"/>
      <c r="C50" s="111"/>
      <c r="D50" s="111"/>
      <c r="E50" s="111"/>
      <c r="F50" s="111"/>
    </row>
    <row r="51" spans="1:6" x14ac:dyDescent="0.2">
      <c r="A51" s="111"/>
      <c r="B51" s="111"/>
      <c r="C51" s="111"/>
      <c r="D51" s="111"/>
      <c r="E51" s="111"/>
      <c r="F51" s="111"/>
    </row>
    <row r="52" spans="1:6" x14ac:dyDescent="0.2">
      <c r="A52" s="111"/>
      <c r="B52" s="111"/>
      <c r="C52" s="111"/>
      <c r="D52" s="111"/>
      <c r="E52" s="111"/>
      <c r="F52" s="111"/>
    </row>
  </sheetData>
  <sheetProtection algorithmName="SHA-512" hashValue="dRDj3AneZkpwXaa22R4WmoavvTdz6Bs7f6Q62zOQYc4XZcFEbbIZKcAh7DV1Pjs6oI4SYL/Ug9KoU3nBe8ZM0g==" saltValue="5b8ROIfXg6jm9dyRK/gZ7w==" spinCount="100000" sheet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 Кандидатская диссертация; Дипломная работа; Курсовая работа" prompt="Выберите из списка или введите одно из значений:  Кандидатская диссертация; Дипломная работа; Курсовая работа" sqref="B10:B19" xr:uid="{00000000-0002-0000-0500-000000000000}">
      <formula1>" Кандидатская диссертация, Дипломная работа, Курсовая работа"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Аспирант; Соискатель" prompt="Выберите из списка или введите одно из значений: Аспирант; Соискатель" sqref="B24:B33" xr:uid="{00000000-0002-0000-0500-000001000000}">
      <formula1>"Аспирант, Соискатель"</formula1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1"/>
  <sheetViews>
    <sheetView zoomScaleNormal="100" zoomScaleSheetLayoutView="100" workbookViewId="0">
      <selection activeCell="G9" sqref="G9"/>
    </sheetView>
  </sheetViews>
  <sheetFormatPr defaultRowHeight="12.75" x14ac:dyDescent="0.2"/>
  <cols>
    <col min="1" max="1" width="39.140625" style="77" customWidth="1"/>
    <col min="2" max="2" width="20.28515625" style="77" customWidth="1"/>
    <col min="3" max="3" width="24.5703125" style="77" customWidth="1"/>
    <col min="4" max="16384" width="9.140625" style="77"/>
  </cols>
  <sheetData>
    <row r="1" spans="1:4" ht="15.75" customHeight="1" x14ac:dyDescent="0.2">
      <c r="A1" s="15"/>
      <c r="B1" s="71" t="s">
        <v>86</v>
      </c>
      <c r="C1" s="45"/>
      <c r="D1" s="15"/>
    </row>
    <row r="2" spans="1:4" x14ac:dyDescent="0.2">
      <c r="A2" s="15"/>
      <c r="B2" s="45"/>
      <c r="C2" s="45"/>
      <c r="D2" s="15"/>
    </row>
    <row r="3" spans="1:4" x14ac:dyDescent="0.2">
      <c r="A3" s="15"/>
      <c r="B3" s="31" t="s">
        <v>15</v>
      </c>
      <c r="C3" s="72"/>
      <c r="D3" s="15"/>
    </row>
    <row r="4" spans="1:4" x14ac:dyDescent="0.2">
      <c r="A4" s="15"/>
      <c r="B4" s="15"/>
      <c r="C4" s="15"/>
      <c r="D4" s="15"/>
    </row>
    <row r="5" spans="1:4" x14ac:dyDescent="0.2">
      <c r="A5" s="4" t="str">
        <f>'Данные о сотруднике'!A5:C5&amp;" "&amp;'Данные о сотруднике'!D5</f>
        <v xml:space="preserve">Название лаборатории:  </v>
      </c>
      <c r="B5" s="5"/>
      <c r="C5" s="99"/>
      <c r="D5" s="15"/>
    </row>
    <row r="6" spans="1:4" x14ac:dyDescent="0.2">
      <c r="A6" s="4" t="str">
        <f>'Данные о сотруднике'!A6:C6&amp;" "&amp;'Данные о сотруднике'!D6</f>
        <v xml:space="preserve">ФИО сотрудника: </v>
      </c>
      <c r="B6" s="5"/>
      <c r="C6" s="99"/>
      <c r="D6" s="15"/>
    </row>
    <row r="7" spans="1:4" x14ac:dyDescent="0.2">
      <c r="A7" s="4"/>
      <c r="B7" s="5"/>
      <c r="C7" s="99"/>
      <c r="D7" s="15"/>
    </row>
    <row r="8" spans="1:4" x14ac:dyDescent="0.2">
      <c r="A8" s="1" t="s">
        <v>83</v>
      </c>
      <c r="B8" s="122"/>
      <c r="C8" s="122"/>
      <c r="D8" s="15"/>
    </row>
    <row r="9" spans="1:4" ht="70.5" customHeight="1" x14ac:dyDescent="0.2">
      <c r="A9" s="115" t="s">
        <v>47</v>
      </c>
      <c r="B9" s="115" t="s">
        <v>48</v>
      </c>
      <c r="C9" s="55" t="s">
        <v>49</v>
      </c>
      <c r="D9" s="15"/>
    </row>
    <row r="10" spans="1:4" x14ac:dyDescent="0.2">
      <c r="A10" s="110"/>
      <c r="B10" s="110"/>
      <c r="C10" s="56">
        <f>IF(B10="Семестровый курс",300,IF(B10="Короткий курс (не менее 3 лекций)",100,IF(B10="Отдельная лекция",25,0)))</f>
        <v>0</v>
      </c>
      <c r="D10" s="15"/>
    </row>
    <row r="11" spans="1:4" x14ac:dyDescent="0.2">
      <c r="A11" s="110"/>
      <c r="B11" s="110"/>
      <c r="C11" s="56">
        <f t="shared" ref="C11:C19" si="0">IF(B11="Семестровый курс",300,IF(B11="Короткий курс (не менее 3 лекций)",100,IF(B11="Отдельная лекция",25,0)))</f>
        <v>0</v>
      </c>
      <c r="D11" s="15"/>
    </row>
    <row r="12" spans="1:4" x14ac:dyDescent="0.2">
      <c r="A12" s="110"/>
      <c r="B12" s="110"/>
      <c r="C12" s="56">
        <f t="shared" si="0"/>
        <v>0</v>
      </c>
      <c r="D12" s="15"/>
    </row>
    <row r="13" spans="1:4" x14ac:dyDescent="0.2">
      <c r="A13" s="110"/>
      <c r="B13" s="110"/>
      <c r="C13" s="56">
        <f t="shared" si="0"/>
        <v>0</v>
      </c>
      <c r="D13" s="15"/>
    </row>
    <row r="14" spans="1:4" x14ac:dyDescent="0.2">
      <c r="A14" s="110"/>
      <c r="B14" s="110"/>
      <c r="C14" s="56">
        <f t="shared" si="0"/>
        <v>0</v>
      </c>
      <c r="D14" s="15"/>
    </row>
    <row r="15" spans="1:4" x14ac:dyDescent="0.2">
      <c r="A15" s="110"/>
      <c r="B15" s="110"/>
      <c r="C15" s="56">
        <f t="shared" si="0"/>
        <v>0</v>
      </c>
      <c r="D15" s="15"/>
    </row>
    <row r="16" spans="1:4" x14ac:dyDescent="0.2">
      <c r="A16" s="110"/>
      <c r="B16" s="110"/>
      <c r="C16" s="56">
        <f t="shared" si="0"/>
        <v>0</v>
      </c>
      <c r="D16" s="15"/>
    </row>
    <row r="17" spans="1:4" x14ac:dyDescent="0.2">
      <c r="A17" s="110"/>
      <c r="B17" s="110"/>
      <c r="C17" s="56">
        <f t="shared" si="0"/>
        <v>0</v>
      </c>
      <c r="D17" s="15"/>
    </row>
    <row r="18" spans="1:4" x14ac:dyDescent="0.2">
      <c r="A18" s="110"/>
      <c r="B18" s="110"/>
      <c r="C18" s="56">
        <f t="shared" si="0"/>
        <v>0</v>
      </c>
      <c r="D18" s="15"/>
    </row>
    <row r="19" spans="1:4" x14ac:dyDescent="0.2">
      <c r="A19" s="110"/>
      <c r="B19" s="110"/>
      <c r="C19" s="56">
        <f t="shared" si="0"/>
        <v>0</v>
      </c>
      <c r="D19" s="15"/>
    </row>
    <row r="20" spans="1:4" x14ac:dyDescent="0.2">
      <c r="A20" s="123"/>
      <c r="B20" s="50" t="s">
        <v>12</v>
      </c>
      <c r="C20" s="124">
        <f>SUM(C10:C19)</f>
        <v>0</v>
      </c>
      <c r="D20" s="15"/>
    </row>
    <row r="21" spans="1:4" x14ac:dyDescent="0.2">
      <c r="A21" s="125"/>
      <c r="B21" s="118"/>
      <c r="C21" s="126"/>
      <c r="D21" s="15"/>
    </row>
    <row r="22" spans="1:4" x14ac:dyDescent="0.2">
      <c r="A22" s="1" t="s">
        <v>50</v>
      </c>
      <c r="B22" s="122"/>
      <c r="C22" s="125"/>
      <c r="D22" s="15"/>
    </row>
    <row r="23" spans="1:4" ht="25.5" x14ac:dyDescent="0.2">
      <c r="A23" s="138" t="s">
        <v>81</v>
      </c>
      <c r="B23" s="127" t="s">
        <v>49</v>
      </c>
      <c r="C23" s="25"/>
      <c r="D23" s="15"/>
    </row>
    <row r="24" spans="1:4" x14ac:dyDescent="0.2">
      <c r="A24" s="136"/>
      <c r="B24" s="56">
        <f>IF(ISTEXT(A24)=TRUE,20,0)</f>
        <v>0</v>
      </c>
      <c r="C24" s="24"/>
      <c r="D24" s="15"/>
    </row>
    <row r="25" spans="1:4" x14ac:dyDescent="0.2">
      <c r="A25" s="136"/>
      <c r="B25" s="56">
        <f>IF(ISTEXT(A25)=TRUE,20,0)</f>
        <v>0</v>
      </c>
      <c r="C25" s="24"/>
      <c r="D25" s="15"/>
    </row>
    <row r="26" spans="1:4" x14ac:dyDescent="0.2">
      <c r="A26" s="136"/>
      <c r="B26" s="56">
        <f>IF(ISTEXT(A26)=TRUE,20,0)</f>
        <v>0</v>
      </c>
      <c r="C26" s="24"/>
      <c r="D26" s="15"/>
    </row>
    <row r="27" spans="1:4" x14ac:dyDescent="0.2">
      <c r="A27" s="136"/>
      <c r="B27" s="56">
        <f>IF(ISTEXT(A27)=TRUE,20,0)</f>
        <v>0</v>
      </c>
      <c r="C27" s="24"/>
      <c r="D27" s="15"/>
    </row>
    <row r="28" spans="1:4" x14ac:dyDescent="0.2">
      <c r="A28" s="136"/>
      <c r="B28" s="56">
        <f>IF(ISTEXT(A28)=TRUE,20,0)</f>
        <v>0</v>
      </c>
      <c r="C28" s="24"/>
      <c r="D28" s="15"/>
    </row>
    <row r="29" spans="1:4" x14ac:dyDescent="0.2">
      <c r="A29" s="50" t="s">
        <v>12</v>
      </c>
      <c r="B29" s="124">
        <f>IF(SUM(B24:B28)&gt;60,60,SUM(B24:B28))</f>
        <v>0</v>
      </c>
      <c r="C29" s="24"/>
      <c r="D29" s="15"/>
    </row>
    <row r="30" spans="1:4" x14ac:dyDescent="0.2">
      <c r="A30" s="118"/>
      <c r="B30" s="126"/>
      <c r="C30" s="24"/>
      <c r="D30" s="15"/>
    </row>
    <row r="31" spans="1:4" x14ac:dyDescent="0.2">
      <c r="A31" s="1" t="s">
        <v>52</v>
      </c>
      <c r="B31" s="122"/>
      <c r="C31" s="122"/>
      <c r="D31" s="15"/>
    </row>
    <row r="32" spans="1:4" ht="55.5" customHeight="1" x14ac:dyDescent="0.2">
      <c r="A32" s="115" t="s">
        <v>51</v>
      </c>
      <c r="B32" s="54" t="s">
        <v>53</v>
      </c>
      <c r="C32" s="55" t="s">
        <v>49</v>
      </c>
      <c r="D32" s="15"/>
    </row>
    <row r="33" spans="1:4" x14ac:dyDescent="0.2">
      <c r="A33" s="120"/>
      <c r="B33" s="121"/>
      <c r="C33" s="56">
        <f>IF(B33="Организатор",20,IF(B33="Выступление",40,0))</f>
        <v>0</v>
      </c>
      <c r="D33" s="15"/>
    </row>
    <row r="34" spans="1:4" x14ac:dyDescent="0.2">
      <c r="A34" s="120"/>
      <c r="B34" s="121"/>
      <c r="C34" s="56">
        <f>IF(B34="Организатор",20,IF(B34="Выступление",40,0))</f>
        <v>0</v>
      </c>
      <c r="D34" s="15"/>
    </row>
    <row r="35" spans="1:4" x14ac:dyDescent="0.2">
      <c r="A35" s="120"/>
      <c r="B35" s="121"/>
      <c r="C35" s="56">
        <f>IF(B35="Организатор",20,IF(B35="Выступление",40,0))</f>
        <v>0</v>
      </c>
      <c r="D35" s="15"/>
    </row>
    <row r="36" spans="1:4" x14ac:dyDescent="0.2">
      <c r="A36" s="120"/>
      <c r="B36" s="121"/>
      <c r="C36" s="56">
        <f>IF(B36="Организатор",20,IF(B36="Выступление",40,0))</f>
        <v>0</v>
      </c>
      <c r="D36" s="15"/>
    </row>
    <row r="37" spans="1:4" x14ac:dyDescent="0.2">
      <c r="A37" s="120"/>
      <c r="B37" s="121"/>
      <c r="C37" s="56">
        <f>IF(B37="Организатор",20,IF(B37="Выступление",40,0))</f>
        <v>0</v>
      </c>
      <c r="D37" s="15"/>
    </row>
    <row r="38" spans="1:4" x14ac:dyDescent="0.2">
      <c r="A38" s="123"/>
      <c r="B38" s="50" t="s">
        <v>12</v>
      </c>
      <c r="C38" s="124">
        <f>SUM(C33:C37)</f>
        <v>0</v>
      </c>
      <c r="D38" s="15"/>
    </row>
    <row r="39" spans="1:4" x14ac:dyDescent="0.2">
      <c r="A39" s="125"/>
      <c r="B39" s="118"/>
      <c r="C39" s="126"/>
      <c r="D39" s="15"/>
    </row>
    <row r="40" spans="1:4" x14ac:dyDescent="0.2">
      <c r="A40" s="1" t="s">
        <v>54</v>
      </c>
      <c r="B40" s="122"/>
      <c r="C40" s="122"/>
      <c r="D40" s="15"/>
    </row>
    <row r="41" spans="1:4" ht="55.5" customHeight="1" x14ac:dyDescent="0.2">
      <c r="A41" s="115" t="s">
        <v>55</v>
      </c>
      <c r="B41" s="54" t="s">
        <v>56</v>
      </c>
      <c r="C41" s="54" t="s">
        <v>57</v>
      </c>
      <c r="D41" s="55" t="s">
        <v>49</v>
      </c>
    </row>
    <row r="42" spans="1:4" x14ac:dyDescent="0.2">
      <c r="A42" s="120"/>
      <c r="B42" s="121"/>
      <c r="C42" s="9"/>
      <c r="D42" s="56">
        <f>IF(B42="Организатор",30,IF(B42="Преподаватель",50,0))/IF(C42&gt;1,C42,1)</f>
        <v>0</v>
      </c>
    </row>
    <row r="43" spans="1:4" x14ac:dyDescent="0.2">
      <c r="A43" s="120"/>
      <c r="B43" s="121"/>
      <c r="C43" s="9"/>
      <c r="D43" s="56">
        <f>IF(B43="Организатор",30,IF(B43="Преподаватель",50,0))/IF(C43&gt;1,C43,1)</f>
        <v>0</v>
      </c>
    </row>
    <row r="44" spans="1:4" x14ac:dyDescent="0.2">
      <c r="A44" s="120"/>
      <c r="B44" s="121"/>
      <c r="C44" s="9"/>
      <c r="D44" s="56">
        <f>IF(B44="Организатор",30,IF(B44="Преподаватель",50,0))/IF(C44&gt;1,C44,1)</f>
        <v>0</v>
      </c>
    </row>
    <row r="45" spans="1:4" x14ac:dyDescent="0.2">
      <c r="A45" s="120"/>
      <c r="B45" s="121"/>
      <c r="C45" s="9"/>
      <c r="D45" s="56">
        <f>IF(B45="Организатор",30,IF(B45="Преподаватель",50,0))/IF(C45&gt;1,C45,1)</f>
        <v>0</v>
      </c>
    </row>
    <row r="46" spans="1:4" x14ac:dyDescent="0.2">
      <c r="A46" s="120"/>
      <c r="B46" s="121"/>
      <c r="C46" s="9"/>
      <c r="D46" s="56">
        <f>IF(B46="Организатор",30,IF(B46="Преподаватель",50,0))/IF(C46&gt;1,C46,1)</f>
        <v>0</v>
      </c>
    </row>
    <row r="47" spans="1:4" x14ac:dyDescent="0.2">
      <c r="A47" s="123"/>
      <c r="B47" s="24"/>
      <c r="C47" s="50" t="s">
        <v>12</v>
      </c>
      <c r="D47" s="124">
        <f>SUM(D42:D46)</f>
        <v>0</v>
      </c>
    </row>
    <row r="48" spans="1:4" x14ac:dyDescent="0.2">
      <c r="A48" s="125"/>
      <c r="B48" s="24"/>
      <c r="C48" s="118"/>
      <c r="D48" s="126"/>
    </row>
    <row r="49" spans="1:4" x14ac:dyDescent="0.2">
      <c r="A49" s="1" t="s">
        <v>58</v>
      </c>
      <c r="B49" s="122"/>
      <c r="C49" s="122"/>
      <c r="D49" s="15"/>
    </row>
    <row r="50" spans="1:4" ht="33" customHeight="1" x14ac:dyDescent="0.2">
      <c r="A50" s="128" t="s">
        <v>60</v>
      </c>
      <c r="B50" s="54" t="s">
        <v>59</v>
      </c>
      <c r="C50" s="55" t="s">
        <v>49</v>
      </c>
      <c r="D50" s="24"/>
    </row>
    <row r="51" spans="1:4" x14ac:dyDescent="0.2">
      <c r="A51" s="137"/>
      <c r="B51" s="9"/>
      <c r="C51" s="56">
        <f>IF(ISTEXT(A51)=TRUE,20,0)/IF(B51&gt;4,5,IF(B51&gt;1,B51,1))</f>
        <v>0</v>
      </c>
      <c r="D51" s="24"/>
    </row>
    <row r="52" spans="1:4" x14ac:dyDescent="0.2">
      <c r="A52" s="137"/>
      <c r="B52" s="9"/>
      <c r="C52" s="56">
        <f>IF(ISTEXT(A52)=TRUE,20,0)/IF(B52&gt;4,5,IF(B52&gt;1,B52,1))</f>
        <v>0</v>
      </c>
      <c r="D52" s="24"/>
    </row>
    <row r="53" spans="1:4" x14ac:dyDescent="0.2">
      <c r="A53" s="137"/>
      <c r="B53" s="9"/>
      <c r="C53" s="56">
        <f>IF(ISTEXT(A53)=TRUE,20,0)/IF(B53&gt;4,5,IF(B53&gt;1,B53,1))</f>
        <v>0</v>
      </c>
      <c r="D53" s="24"/>
    </row>
    <row r="54" spans="1:4" x14ac:dyDescent="0.2">
      <c r="A54" s="137"/>
      <c r="B54" s="9"/>
      <c r="C54" s="56">
        <f>IF(ISTEXT(A54)=TRUE,20,0)/IF(B54&gt;4,5,IF(B54&gt;1,B54,1))</f>
        <v>0</v>
      </c>
      <c r="D54" s="24"/>
    </row>
    <row r="55" spans="1:4" x14ac:dyDescent="0.2">
      <c r="A55" s="137"/>
      <c r="B55" s="9"/>
      <c r="C55" s="56">
        <f>IF(ISTEXT(A55)=TRUE,20,0)/IF(B55&gt;4,5,IF(B55&gt;1,B55,1))</f>
        <v>0</v>
      </c>
      <c r="D55" s="24"/>
    </row>
    <row r="56" spans="1:4" x14ac:dyDescent="0.2">
      <c r="A56" s="24"/>
      <c r="B56" s="50" t="s">
        <v>12</v>
      </c>
      <c r="C56" s="124">
        <f>SUM(C51:C55)</f>
        <v>0</v>
      </c>
      <c r="D56" s="24"/>
    </row>
    <row r="57" spans="1:4" x14ac:dyDescent="0.2">
      <c r="A57" s="125"/>
      <c r="B57" s="24"/>
      <c r="C57" s="126"/>
      <c r="D57" s="15"/>
    </row>
    <row r="58" spans="1:4" x14ac:dyDescent="0.2">
      <c r="A58" s="102" t="s">
        <v>63</v>
      </c>
      <c r="B58" s="24"/>
      <c r="C58" s="118"/>
      <c r="D58" s="15"/>
    </row>
    <row r="59" spans="1:4" x14ac:dyDescent="0.2">
      <c r="A59" s="15"/>
      <c r="B59" s="24"/>
      <c r="C59" s="118"/>
      <c r="D59" s="15"/>
    </row>
    <row r="60" spans="1:4" x14ac:dyDescent="0.2">
      <c r="A60" s="32" t="s">
        <v>4</v>
      </c>
      <c r="B60" s="129"/>
      <c r="C60" s="119"/>
      <c r="D60" s="15"/>
    </row>
    <row r="61" spans="1:4" x14ac:dyDescent="0.2">
      <c r="A61" s="111"/>
      <c r="D61" s="75"/>
    </row>
  </sheetData>
  <sheetProtection algorithmName="SHA-512" hashValue="ZTO52NaBb91qjgMpidg6ZCg724yU6e64mWmBvIOWiCm3CxxjhWvMBDC6UNW+5yPYpjupEf9LPma8ezfdavI3Zw==" saltValue="qABWSUmh5xiGtcPTV32gSg==" spinCount="100000" sheet="1"/>
  <phoneticPr fontId="0" type="noConversion"/>
  <dataValidations count="5">
    <dataValidation type="list" allowBlank="1" showInputMessage="1" showErrorMessage="1" sqref="B10:B19" xr:uid="{00000000-0002-0000-0600-000000000000}">
      <formula1>"Семестровый курс, Короткий курс (не менее 3 лекций), Отдельная лекция"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Организатор; Выступление" prompt="Выберите из списка или введите одно из значений: Организатор; Выступление" sqref="B33:B37" xr:uid="{00000000-0002-0000-0600-000001000000}">
      <formula1>"Организатор, Выступление"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Организатор; Преподаватель" prompt="Выберите из списка или введите одно из значений: Организатор; Преподаватель" sqref="B42:B46" xr:uid="{00000000-0002-0000-0600-000002000000}">
      <formula1>"Организатор, Преподаватель"</formula1>
    </dataValidation>
    <dataValidation type="whole" allowBlank="1" showInputMessage="1" showErrorMessage="1" errorTitle="Введено недопустимое значение" error="Введите целое число аффилиаций сотрудника, указанных в публикации" sqref="C42:C46 B51:B55" xr:uid="{00000000-0002-0000-0600-000003000000}">
      <formula1>1</formula1>
      <formula2>100</formula2>
    </dataValidation>
    <dataValidation allowBlank="1" showInputMessage="1" showErrorMessage="1" prompt="Введите название лекции, каждую в отдельной графе" sqref="A24:A28" xr:uid="{00000000-0002-0000-0600-000004000000}"/>
  </dataValidations>
  <pageMargins left="0.75" right="0.75" top="1" bottom="1" header="0.5" footer="0.5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abSelected="1" zoomScaleNormal="100" zoomScaleSheetLayoutView="100" workbookViewId="0">
      <selection activeCell="I11" sqref="I11"/>
    </sheetView>
  </sheetViews>
  <sheetFormatPr defaultRowHeight="12.75" x14ac:dyDescent="0.2"/>
  <cols>
    <col min="1" max="1" width="41.42578125" style="77" customWidth="1"/>
    <col min="2" max="2" width="18.42578125" style="77" customWidth="1"/>
    <col min="3" max="3" width="22.140625" style="77" customWidth="1"/>
    <col min="4" max="4" width="13.140625" style="77" customWidth="1"/>
    <col min="5" max="16384" width="9.140625" style="77"/>
  </cols>
  <sheetData>
    <row r="1" spans="1:5" ht="15.75" x14ac:dyDescent="0.2">
      <c r="A1" s="15"/>
      <c r="B1" s="71" t="s">
        <v>86</v>
      </c>
      <c r="C1" s="24"/>
      <c r="D1" s="15"/>
      <c r="E1" s="75"/>
    </row>
    <row r="2" spans="1:5" x14ac:dyDescent="0.2">
      <c r="A2" s="15"/>
      <c r="B2" s="24"/>
      <c r="C2" s="73"/>
      <c r="D2" s="15"/>
      <c r="E2" s="75"/>
    </row>
    <row r="3" spans="1:5" x14ac:dyDescent="0.2">
      <c r="A3" s="15"/>
      <c r="B3" s="31" t="s">
        <v>87</v>
      </c>
      <c r="C3" s="24"/>
      <c r="D3" s="15"/>
      <c r="E3" s="75"/>
    </row>
    <row r="4" spans="1:5" x14ac:dyDescent="0.2">
      <c r="A4" s="15"/>
      <c r="B4" s="15"/>
      <c r="C4" s="15"/>
      <c r="D4" s="15"/>
      <c r="E4" s="75"/>
    </row>
    <row r="5" spans="1:5" x14ac:dyDescent="0.2">
      <c r="A5" s="4" t="str">
        <f>'Данные о сотруднике'!A5:C5&amp;" "&amp;'Данные о сотруднике'!D5</f>
        <v xml:space="preserve">Название лаборатории:  </v>
      </c>
      <c r="B5" s="5"/>
      <c r="C5" s="99"/>
      <c r="D5" s="15"/>
      <c r="E5" s="75"/>
    </row>
    <row r="6" spans="1:5" x14ac:dyDescent="0.2">
      <c r="A6" s="4" t="str">
        <f>'Данные о сотруднике'!A6:C6&amp;" "&amp;'Данные о сотруднике'!D6</f>
        <v xml:space="preserve">ФИО сотрудника: </v>
      </c>
      <c r="B6" s="5"/>
      <c r="C6" s="99"/>
      <c r="D6" s="15"/>
      <c r="E6" s="75"/>
    </row>
    <row r="7" spans="1:5" x14ac:dyDescent="0.2">
      <c r="A7" s="15"/>
      <c r="B7" s="122"/>
      <c r="C7" s="122"/>
      <c r="D7" s="15"/>
      <c r="E7" s="75"/>
    </row>
    <row r="8" spans="1:5" ht="76.5" x14ac:dyDescent="0.2">
      <c r="A8" s="115" t="s">
        <v>88</v>
      </c>
      <c r="B8" s="115" t="s">
        <v>61</v>
      </c>
      <c r="C8" s="115" t="s">
        <v>62</v>
      </c>
      <c r="D8" s="55" t="s">
        <v>11</v>
      </c>
      <c r="E8" s="75"/>
    </row>
    <row r="9" spans="1:5" x14ac:dyDescent="0.2">
      <c r="A9" s="136"/>
      <c r="B9" s="110"/>
      <c r="C9" s="10"/>
      <c r="D9" s="56">
        <f>IF(B9="Докторская",100,IF(B9="Кандидатская",IF(C9="Да",80,60),0))</f>
        <v>0</v>
      </c>
      <c r="E9" s="75"/>
    </row>
    <row r="10" spans="1:5" x14ac:dyDescent="0.2">
      <c r="A10" s="123"/>
      <c r="B10" s="118"/>
      <c r="C10" s="50" t="s">
        <v>12</v>
      </c>
      <c r="D10" s="66">
        <f>D9</f>
        <v>0</v>
      </c>
      <c r="E10" s="75"/>
    </row>
    <row r="11" spans="1:5" x14ac:dyDescent="0.2">
      <c r="A11" s="118"/>
      <c r="B11" s="118"/>
      <c r="C11" s="118"/>
      <c r="D11" s="118"/>
      <c r="E11" s="75"/>
    </row>
    <row r="12" spans="1:5" x14ac:dyDescent="0.2">
      <c r="A12" s="102" t="s">
        <v>63</v>
      </c>
      <c r="B12" s="24"/>
      <c r="C12" s="118"/>
      <c r="D12" s="15"/>
    </row>
    <row r="13" spans="1:5" x14ac:dyDescent="0.2">
      <c r="A13" s="15"/>
      <c r="B13" s="15"/>
      <c r="C13" s="118"/>
      <c r="D13" s="118"/>
      <c r="E13" s="75"/>
    </row>
    <row r="14" spans="1:5" x14ac:dyDescent="0.2">
      <c r="A14" s="32" t="s">
        <v>4</v>
      </c>
      <c r="B14" s="119"/>
      <c r="C14" s="119"/>
      <c r="D14" s="119"/>
      <c r="E14" s="75"/>
    </row>
    <row r="15" spans="1:5" x14ac:dyDescent="0.2">
      <c r="E15" s="75"/>
    </row>
  </sheetData>
  <sheetProtection algorithmName="SHA-512" hashValue="ggIpt8g9qjJSByEWe/5CqI0eaJnwT1W3CGtMtBm7ZWmWI4G1sIuqzrfchXeDoHYgj0e0f+qrotW7FTgJyAsQ1A==" saltValue="KhsDRSdq0pU7B/GFoCh+Bg==" spinCount="100000" sheet="1"/>
  <phoneticPr fontId="0" type="noConversion"/>
  <dataValidations count="2">
    <dataValidation type="list" allowBlank="1" showInputMessage="1" showErrorMessage="1" errorTitle="Введено недопустимое значение" error="Выберите из списка или введите одно из значений: Да; Нет" prompt="Выберите из списка или введите одно из значений: Да; Нет" sqref="C9" xr:uid="{00000000-0002-0000-0700-000000000000}">
      <formula1>"Да, Нет"</formula1>
    </dataValidation>
    <dataValidation type="list" allowBlank="1" showInputMessage="1" showErrorMessage="1" errorTitle="Введено недопустимое значение" error="Выберите из списка или введите одно из значений: Кандидатская; Докторская" prompt="Выберите из списка или введите одно из значений: Кандидатская; Докторская" sqref="B9" xr:uid="{00000000-0002-0000-0700-000001000000}">
      <formula1>"Кандидатская, Докторская"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zoomScaleNormal="100" zoomScaleSheetLayoutView="100" workbookViewId="0">
      <selection activeCell="E16" sqref="E16"/>
    </sheetView>
  </sheetViews>
  <sheetFormatPr defaultRowHeight="12.75" x14ac:dyDescent="0.2"/>
  <cols>
    <col min="1" max="1" width="17.28515625" style="77" customWidth="1"/>
    <col min="2" max="2" width="59.5703125" style="77" customWidth="1"/>
    <col min="3" max="3" width="15.28515625" style="77" customWidth="1"/>
    <col min="4" max="4" width="11" style="77" customWidth="1"/>
    <col min="5" max="16384" width="9.140625" style="77"/>
  </cols>
  <sheetData>
    <row r="1" spans="1:5" ht="15.75" x14ac:dyDescent="0.2">
      <c r="A1" s="15"/>
      <c r="B1" s="71" t="s">
        <v>86</v>
      </c>
      <c r="C1" s="45"/>
      <c r="D1" s="75"/>
      <c r="E1" s="75"/>
    </row>
    <row r="2" spans="1:5" x14ac:dyDescent="0.2">
      <c r="A2" s="15"/>
      <c r="B2" s="73"/>
      <c r="C2" s="45"/>
      <c r="D2" s="75"/>
      <c r="E2" s="75"/>
    </row>
    <row r="3" spans="1:5" x14ac:dyDescent="0.2">
      <c r="A3" s="15"/>
      <c r="B3" s="31" t="s">
        <v>9</v>
      </c>
      <c r="C3" s="33"/>
      <c r="D3" s="75"/>
      <c r="E3" s="75"/>
    </row>
    <row r="4" spans="1:5" x14ac:dyDescent="0.2">
      <c r="A4" s="15"/>
      <c r="B4" s="15"/>
      <c r="C4" s="15"/>
      <c r="D4" s="75"/>
      <c r="E4" s="75"/>
    </row>
    <row r="5" spans="1:5" x14ac:dyDescent="0.2">
      <c r="A5" s="4" t="str">
        <f>'Данные о сотруднике'!A5:C5&amp;" "&amp;'Данные о сотруднике'!D5</f>
        <v xml:space="preserve">Название лаборатории:  </v>
      </c>
      <c r="B5" s="5"/>
      <c r="C5" s="99"/>
      <c r="D5" s="75"/>
      <c r="E5" s="75"/>
    </row>
    <row r="6" spans="1:5" x14ac:dyDescent="0.2">
      <c r="A6" s="4" t="str">
        <f>'Данные о сотруднике'!A6:C6&amp;" "&amp;'Данные о сотруднике'!D6</f>
        <v xml:space="preserve">ФИО сотрудника: </v>
      </c>
      <c r="B6" s="5"/>
      <c r="C6" s="99"/>
      <c r="D6" s="75"/>
      <c r="E6" s="75"/>
    </row>
    <row r="7" spans="1:5" x14ac:dyDescent="0.2">
      <c r="A7" s="4"/>
      <c r="B7" s="5"/>
      <c r="C7" s="99"/>
      <c r="D7" s="75"/>
      <c r="E7" s="75"/>
    </row>
    <row r="8" spans="1:5" ht="42.75" customHeight="1" x14ac:dyDescent="0.2">
      <c r="A8" s="4"/>
      <c r="B8" s="133"/>
      <c r="C8" s="130" t="s">
        <v>8</v>
      </c>
      <c r="D8" s="75"/>
      <c r="E8" s="75"/>
    </row>
    <row r="9" spans="1:5" x14ac:dyDescent="0.2">
      <c r="A9" s="4"/>
      <c r="B9" s="134" t="s">
        <v>22</v>
      </c>
      <c r="C9" s="56">
        <f>Статьи!F30</f>
        <v>0</v>
      </c>
      <c r="D9" s="75"/>
      <c r="E9" s="75"/>
    </row>
    <row r="10" spans="1:5" ht="14.25" customHeight="1" x14ac:dyDescent="0.2">
      <c r="A10" s="4"/>
      <c r="B10" s="134" t="s">
        <v>23</v>
      </c>
      <c r="C10" s="56">
        <f>Статьи!F37</f>
        <v>0</v>
      </c>
      <c r="D10" s="75"/>
      <c r="E10" s="75"/>
    </row>
    <row r="11" spans="1:5" x14ac:dyDescent="0.2">
      <c r="A11" s="4"/>
      <c r="B11" s="134" t="s">
        <v>27</v>
      </c>
      <c r="C11" s="56">
        <f>Монографии!G20</f>
        <v>0</v>
      </c>
      <c r="D11" s="75"/>
      <c r="E11" s="75"/>
    </row>
    <row r="12" spans="1:5" x14ac:dyDescent="0.2">
      <c r="A12" s="4"/>
      <c r="B12" s="134" t="s">
        <v>28</v>
      </c>
      <c r="C12" s="56">
        <f>Монографии!G34</f>
        <v>0</v>
      </c>
      <c r="D12" s="75"/>
      <c r="E12" s="75"/>
    </row>
    <row r="13" spans="1:5" ht="25.5" x14ac:dyDescent="0.2">
      <c r="A13" s="4"/>
      <c r="B13" s="134" t="s">
        <v>35</v>
      </c>
      <c r="C13" s="56">
        <f>Конференции!F20</f>
        <v>0</v>
      </c>
      <c r="D13" s="75"/>
      <c r="E13" s="75"/>
    </row>
    <row r="14" spans="1:5" x14ac:dyDescent="0.2">
      <c r="A14" s="4"/>
      <c r="B14" s="134" t="s">
        <v>16</v>
      </c>
      <c r="C14" s="56">
        <f>Конференции!G39</f>
        <v>0</v>
      </c>
      <c r="D14" s="75"/>
      <c r="E14" s="75"/>
    </row>
    <row r="15" spans="1:5" x14ac:dyDescent="0.2">
      <c r="A15" s="4"/>
      <c r="B15" s="134" t="s">
        <v>46</v>
      </c>
      <c r="C15" s="56">
        <f>Патенты!G20</f>
        <v>0</v>
      </c>
      <c r="D15" s="75"/>
      <c r="E15" s="75"/>
    </row>
    <row r="16" spans="1:5" ht="13.5" customHeight="1" x14ac:dyDescent="0.2">
      <c r="A16" s="4"/>
      <c r="B16" s="134" t="s">
        <v>43</v>
      </c>
      <c r="C16" s="56">
        <f>'Научное руководство'!D20</f>
        <v>0</v>
      </c>
      <c r="D16" s="75"/>
      <c r="E16" s="75"/>
    </row>
    <row r="17" spans="1:5" ht="13.5" customHeight="1" x14ac:dyDescent="0.2">
      <c r="A17" s="4"/>
      <c r="B17" s="134" t="s">
        <v>45</v>
      </c>
      <c r="C17" s="56">
        <f>'Научное руководство'!D34</f>
        <v>0</v>
      </c>
      <c r="D17" s="75"/>
      <c r="E17" s="75"/>
    </row>
    <row r="18" spans="1:5" ht="16.5" customHeight="1" x14ac:dyDescent="0.2">
      <c r="A18" s="4"/>
      <c r="B18" s="147" t="s">
        <v>83</v>
      </c>
      <c r="C18" s="56">
        <f>Лекции!C20</f>
        <v>0</v>
      </c>
      <c r="D18" s="75"/>
      <c r="E18" s="75"/>
    </row>
    <row r="19" spans="1:5" x14ac:dyDescent="0.2">
      <c r="A19" s="4"/>
      <c r="B19" s="134" t="s">
        <v>50</v>
      </c>
      <c r="C19" s="56">
        <f>Лекции!B29</f>
        <v>0</v>
      </c>
      <c r="D19" s="75"/>
      <c r="E19" s="75"/>
    </row>
    <row r="20" spans="1:5" ht="14.25" customHeight="1" x14ac:dyDescent="0.2">
      <c r="A20" s="4"/>
      <c r="B20" s="134" t="s">
        <v>52</v>
      </c>
      <c r="C20" s="56">
        <f>Лекции!C38</f>
        <v>0</v>
      </c>
      <c r="D20" s="75"/>
      <c r="E20" s="75"/>
    </row>
    <row r="21" spans="1:5" ht="13.5" customHeight="1" x14ac:dyDescent="0.2">
      <c r="A21" s="4"/>
      <c r="B21" s="134" t="s">
        <v>54</v>
      </c>
      <c r="C21" s="56">
        <f>Лекции!D47</f>
        <v>0</v>
      </c>
      <c r="D21" s="75"/>
      <c r="E21" s="75"/>
    </row>
    <row r="22" spans="1:5" ht="25.5" x14ac:dyDescent="0.2">
      <c r="A22" s="4"/>
      <c r="B22" s="134" t="s">
        <v>58</v>
      </c>
      <c r="C22" s="56">
        <f>Лекции!C56</f>
        <v>0</v>
      </c>
      <c r="D22" s="75"/>
      <c r="E22" s="75"/>
    </row>
    <row r="23" spans="1:5" x14ac:dyDescent="0.2">
      <c r="A23" s="4"/>
      <c r="B23" s="134" t="s">
        <v>87</v>
      </c>
      <c r="C23" s="56">
        <f>'Защита диссертации'!D10</f>
        <v>0</v>
      </c>
      <c r="D23" s="75"/>
      <c r="E23" s="75"/>
    </row>
    <row r="24" spans="1:5" x14ac:dyDescent="0.2">
      <c r="A24" s="4"/>
      <c r="B24" s="131" t="s">
        <v>9</v>
      </c>
      <c r="C24" s="67">
        <f>SUM(C9:C23)*IF('Данные о сотруднике'!D8="Да",IF('Данные о сотруднике'!D9="Да",1.5,1),1)</f>
        <v>0</v>
      </c>
      <c r="D24" s="75"/>
      <c r="E24" s="75"/>
    </row>
    <row r="25" spans="1:5" x14ac:dyDescent="0.2">
      <c r="A25" s="4"/>
      <c r="B25" s="15"/>
      <c r="C25" s="132"/>
      <c r="D25" s="75"/>
      <c r="E25" s="75"/>
    </row>
    <row r="26" spans="1:5" x14ac:dyDescent="0.2">
      <c r="A26" s="102" t="s">
        <v>63</v>
      </c>
      <c r="B26" s="24"/>
      <c r="C26" s="118"/>
      <c r="D26" s="75"/>
    </row>
    <row r="27" spans="1:5" x14ac:dyDescent="0.2">
      <c r="A27" s="15"/>
      <c r="B27" s="24"/>
      <c r="C27" s="1"/>
      <c r="D27" s="75"/>
      <c r="E27" s="75"/>
    </row>
    <row r="28" spans="1:5" x14ac:dyDescent="0.2">
      <c r="A28" s="32" t="s">
        <v>4</v>
      </c>
      <c r="B28" s="129"/>
      <c r="C28" s="49"/>
      <c r="D28" s="75"/>
      <c r="E28" s="75"/>
    </row>
    <row r="29" spans="1:5" x14ac:dyDescent="0.2">
      <c r="A29" s="75"/>
      <c r="B29" s="75"/>
      <c r="C29" s="76"/>
      <c r="D29" s="75"/>
      <c r="E29" s="75"/>
    </row>
  </sheetData>
  <sheetProtection algorithmName="SHA-512" hashValue="tRpK8b4rZb1vpfmwr1TwZ+yUwSqz70KYGCyoDAA9CmDCxr2s/7jnwz+fWfl/4ecxulKUUi1Q9Ul6mLsCHhGX6g==" saltValue="NvQqOK8vdwAG31QLdmDWEA==" spinCount="100000" sheet="1"/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Данные о сотруднике</vt:lpstr>
      <vt:lpstr>Статьи</vt:lpstr>
      <vt:lpstr>Монографии</vt:lpstr>
      <vt:lpstr>Конференции</vt:lpstr>
      <vt:lpstr>Патенты</vt:lpstr>
      <vt:lpstr>Научное руководство</vt:lpstr>
      <vt:lpstr>Лекции</vt:lpstr>
      <vt:lpstr>Защита диссертации</vt:lpstr>
      <vt:lpstr>Общая сумма баллов</vt:lpstr>
      <vt:lpstr>Конференции!Область_печати</vt:lpstr>
      <vt:lpstr>'Научное руководство'!Область_печати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ПВ</dc:creator>
  <cp:lastModifiedBy>N.D.A</cp:lastModifiedBy>
  <cp:lastPrinted>2021-01-25T19:45:57Z</cp:lastPrinted>
  <dcterms:created xsi:type="dcterms:W3CDTF">2010-12-13T19:38:36Z</dcterms:created>
  <dcterms:modified xsi:type="dcterms:W3CDTF">2022-01-31T14:16:32Z</dcterms:modified>
</cp:coreProperties>
</file>